
<file path=[Content_Types].xml><?xml version="1.0" encoding="utf-8"?>
<Types xmlns="http://schemas.openxmlformats.org/package/2006/content-types">
  <Default Extension="bin" ContentType="application/vnd.openxmlformats-officedocument.oleObject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26115" windowHeight="10800" activeTab="6"/>
  </bookViews>
  <sheets>
    <sheet name="Exercise 1" sheetId="1" r:id="rId1"/>
    <sheet name="IRF Exercise 1a" sheetId="4" r:id="rId2"/>
    <sheet name="IRF Exercise 1b" sheetId="5" r:id="rId3"/>
    <sheet name="IRF Exercise 1c" sheetId="6" r:id="rId4"/>
    <sheet name="Exercise 1d" sheetId="7" r:id="rId5"/>
    <sheet name="Exercise 1ef" sheetId="8" r:id="rId6"/>
    <sheet name="Exercise 2" sheetId="2" r:id="rId7"/>
    <sheet name="Tabelle3" sheetId="3" r:id="rId8"/>
  </sheets>
  <definedNames>
    <definedName name="_c">'Exercise 2'!$C$8</definedName>
    <definedName name="a">'Exercise 2'!$C$4</definedName>
    <definedName name="b">'Exercise 2'!$C$6</definedName>
    <definedName name="d">'Exercise 2'!$C$10</definedName>
    <definedName name="init">'Exercise 1'!$C$3</definedName>
    <definedName name="Phi">'Exercise 1'!$C$2</definedName>
    <definedName name="Phifour">'Exercise 1'!$G$4</definedName>
    <definedName name="Phione">'Exercise 1'!$F$3</definedName>
    <definedName name="Phithree">'Exercise 1'!$F$4</definedName>
    <definedName name="Phitwo">'Exercise 1'!$G$3</definedName>
    <definedName name="W">'Exercise 1'!$C$4</definedName>
    <definedName name="Winit">'Exercise 1'!$C$5</definedName>
  </definedNames>
  <calcPr calcId="125725"/>
</workbook>
</file>

<file path=xl/calcChain.xml><?xml version="1.0" encoding="utf-8"?>
<calcChain xmlns="http://schemas.openxmlformats.org/spreadsheetml/2006/main">
  <c r="X5" i="2"/>
  <c r="X4"/>
  <c r="T5" s="1"/>
  <c r="T4"/>
  <c r="Q4"/>
  <c r="Q5"/>
  <c r="Q6"/>
  <c r="Q7"/>
  <c r="Q8"/>
  <c r="Q9"/>
  <c r="Q10"/>
  <c r="Q11"/>
  <c r="Q12"/>
  <c r="Q13"/>
  <c r="Q3"/>
  <c r="P4"/>
  <c r="P5"/>
  <c r="P6"/>
  <c r="P7"/>
  <c r="P8"/>
  <c r="P9"/>
  <c r="P10"/>
  <c r="P11"/>
  <c r="P12"/>
  <c r="P13"/>
  <c r="P3"/>
  <c r="AA4"/>
  <c r="W4"/>
  <c r="Z5" s="1"/>
  <c r="G5"/>
  <c r="G6" s="1"/>
  <c r="G7" s="1"/>
  <c r="G8" s="1"/>
  <c r="G9" s="1"/>
  <c r="G10" s="1"/>
  <c r="G11" s="1"/>
  <c r="G12" s="1"/>
  <c r="G13" s="1"/>
  <c r="G14" s="1"/>
  <c r="H29" i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F30"/>
  <c r="F29"/>
  <c r="E29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E49" s="1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29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H7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G7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F7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E7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E27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Z4" i="2" l="1"/>
  <c r="G30" i="1"/>
  <c r="G29"/>
  <c r="F31"/>
  <c r="F32" s="1"/>
  <c r="B49"/>
  <c r="B40"/>
  <c r="B46"/>
  <c r="B29"/>
  <c r="B39"/>
  <c r="B31"/>
  <c r="B38"/>
  <c r="B30"/>
  <c r="B32"/>
  <c r="B41"/>
  <c r="B33"/>
  <c r="B42"/>
  <c r="B34"/>
  <c r="B43"/>
  <c r="B35"/>
  <c r="B47"/>
  <c r="B44"/>
  <c r="B36"/>
  <c r="B48"/>
  <c r="B45"/>
  <c r="B37"/>
  <c r="AA5" i="2" l="1"/>
  <c r="AA6"/>
  <c r="G31" i="1"/>
  <c r="F33"/>
  <c r="G32"/>
  <c r="T6" i="2" l="1"/>
  <c r="X6" s="1"/>
  <c r="Z6"/>
  <c r="W5"/>
  <c r="Z7" s="1"/>
  <c r="F34" i="1"/>
  <c r="G33"/>
  <c r="AA7" i="2" l="1"/>
  <c r="AA8"/>
  <c r="F35" i="1"/>
  <c r="G34"/>
  <c r="T7" i="2" l="1"/>
  <c r="X7" s="1"/>
  <c r="W6"/>
  <c r="Z9" s="1"/>
  <c r="Z8"/>
  <c r="F36" i="1"/>
  <c r="G35"/>
  <c r="AA10" i="2" l="1"/>
  <c r="AA9"/>
  <c r="F37" i="1"/>
  <c r="G36"/>
  <c r="Z10" i="2" l="1"/>
  <c r="W7"/>
  <c r="Z11" s="1"/>
  <c r="T8"/>
  <c r="X8" s="1"/>
  <c r="F38" i="1"/>
  <c r="G37"/>
  <c r="AA11" i="2" l="1"/>
  <c r="AA12"/>
  <c r="F39" i="1"/>
  <c r="G38"/>
  <c r="T9" i="2" l="1"/>
  <c r="X9" s="1"/>
  <c r="W8"/>
  <c r="Z13" s="1"/>
  <c r="Z12"/>
  <c r="F40" i="1"/>
  <c r="G39"/>
  <c r="AA13" i="2" l="1"/>
  <c r="F41" i="1"/>
  <c r="G40"/>
  <c r="T10" i="2" l="1"/>
  <c r="X10" s="1"/>
  <c r="W9"/>
  <c r="F42" i="1"/>
  <c r="G41"/>
  <c r="W10" i="2" l="1"/>
  <c r="T11"/>
  <c r="X11" s="1"/>
  <c r="F43" i="1"/>
  <c r="G42"/>
  <c r="T12" i="2" l="1"/>
  <c r="X12" s="1"/>
  <c r="W11"/>
  <c r="F44" i="1"/>
  <c r="G43"/>
  <c r="T13" i="2" l="1"/>
  <c r="X13" s="1"/>
  <c r="W12"/>
  <c r="F45" i="1"/>
  <c r="G44"/>
  <c r="W13" i="2" l="1"/>
  <c r="F46" i="1"/>
  <c r="G45"/>
  <c r="F47" l="1"/>
  <c r="G46"/>
  <c r="F48" l="1"/>
  <c r="G47"/>
  <c r="F49" l="1"/>
  <c r="G49" s="1"/>
  <c r="G48"/>
</calcChain>
</file>

<file path=xl/sharedStrings.xml><?xml version="1.0" encoding="utf-8"?>
<sst xmlns="http://schemas.openxmlformats.org/spreadsheetml/2006/main" count="58" uniqueCount="54">
  <si>
    <t>Time</t>
  </si>
  <si>
    <t>Process characterization</t>
  </si>
  <si>
    <t>AR-Parameter</t>
  </si>
  <si>
    <t>Initial Condition</t>
  </si>
  <si>
    <t>Y_-1</t>
  </si>
  <si>
    <t>W_t</t>
  </si>
  <si>
    <t>&lt;1</t>
  </si>
  <si>
    <t>&gt;1</t>
  </si>
  <si>
    <t>&lt;0</t>
  </si>
  <si>
    <t>&gt;0</t>
  </si>
  <si>
    <t>f</t>
  </si>
  <si>
    <t>f=</t>
  </si>
  <si>
    <t>Yone</t>
  </si>
  <si>
    <t>Ytwo</t>
  </si>
  <si>
    <t>Ythree</t>
  </si>
  <si>
    <t>Yfour</t>
  </si>
  <si>
    <t>W_0</t>
  </si>
  <si>
    <t>Y-Yprime</t>
  </si>
  <si>
    <t>Exercise 1d)</t>
  </si>
  <si>
    <r>
      <rPr>
        <b/>
        <sz val="11"/>
        <color theme="1"/>
        <rFont val="Symbol"/>
        <family val="1"/>
        <charset val="2"/>
      </rPr>
      <t>f</t>
    </r>
    <r>
      <rPr>
        <b/>
        <sz val="11"/>
        <color theme="1"/>
        <rFont val="Calibri"/>
        <family val="2"/>
      </rPr>
      <t>^t (eq10)</t>
    </r>
  </si>
  <si>
    <t>Exercise 1e)</t>
  </si>
  <si>
    <t>Y(W=1)-Y(W=0)</t>
  </si>
  <si>
    <t>Y(W=0)</t>
  </si>
  <si>
    <t>Y(W=1)</t>
  </si>
  <si>
    <t>Cumulative</t>
  </si>
  <si>
    <t>t</t>
  </si>
  <si>
    <t>P(t)</t>
  </si>
  <si>
    <t>a =</t>
  </si>
  <si>
    <t>b =</t>
  </si>
  <si>
    <t>c =</t>
  </si>
  <si>
    <t>d =</t>
  </si>
  <si>
    <t>Graph 1: Time path for P(t)</t>
  </si>
  <si>
    <t xml:space="preserve">b) </t>
  </si>
  <si>
    <t>d/b&lt;1</t>
  </si>
  <si>
    <t>d/b&gt;1</t>
  </si>
  <si>
    <t>d/b=1</t>
  </si>
  <si>
    <t>Property</t>
  </si>
  <si>
    <t>stable</t>
  </si>
  <si>
    <t>unstable</t>
  </si>
  <si>
    <t>unit root</t>
  </si>
  <si>
    <t>a)</t>
  </si>
  <si>
    <t>c)</t>
  </si>
  <si>
    <t>Marshallian Cross (static)</t>
  </si>
  <si>
    <t>Cobweb (dynamic)</t>
  </si>
  <si>
    <t>Qs</t>
  </si>
  <si>
    <t>Qd</t>
  </si>
  <si>
    <t>P</t>
  </si>
  <si>
    <t>Qs(t)</t>
  </si>
  <si>
    <t>Qd(t)</t>
  </si>
  <si>
    <t>Q</t>
  </si>
  <si>
    <t>---------------</t>
  </si>
  <si>
    <t>Yprime (1c)</t>
  </si>
  <si>
    <t>Y (1a)</t>
  </si>
  <si>
    <t>Trying different Phi's (1b)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</si>
</sst>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0" borderId="1" xfId="0" applyFill="1" applyBorder="1"/>
    <xf numFmtId="0" fontId="1" fillId="2" borderId="0" xfId="0" applyFont="1" applyFill="1"/>
    <xf numFmtId="2" fontId="0" fillId="0" borderId="1" xfId="0" applyNumberForma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2" fillId="3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 applyAlignment="1">
      <alignment horizontal="center"/>
    </xf>
    <xf numFmtId="0" fontId="0" fillId="2" borderId="5" xfId="0" applyFill="1" applyBorder="1"/>
    <xf numFmtId="0" fontId="0" fillId="2" borderId="10" xfId="0" applyFill="1" applyBorder="1"/>
    <xf numFmtId="0" fontId="2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2" xfId="0" applyFill="1" applyBorder="1" applyAlignment="1">
      <alignment horizontal="right"/>
    </xf>
    <xf numFmtId="0" fontId="0" fillId="0" borderId="2" xfId="0" applyFill="1" applyBorder="1"/>
    <xf numFmtId="0" fontId="0" fillId="3" borderId="8" xfId="0" applyFill="1" applyBorder="1"/>
    <xf numFmtId="0" fontId="0" fillId="3" borderId="0" xfId="0" applyFill="1" applyBorder="1"/>
    <xf numFmtId="0" fontId="0" fillId="2" borderId="1" xfId="0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2" xfId="0" applyFill="1" applyBorder="1"/>
    <xf numFmtId="0" fontId="0" fillId="4" borderId="9" xfId="0" applyFill="1" applyBorder="1"/>
    <xf numFmtId="0" fontId="4" fillId="4" borderId="0" xfId="0" applyFont="1" applyFill="1" applyBorder="1"/>
    <xf numFmtId="0" fontId="0" fillId="4" borderId="3" xfId="0" applyFill="1" applyBorder="1"/>
    <xf numFmtId="0" fontId="0" fillId="0" borderId="3" xfId="0" applyFill="1" applyBorder="1"/>
    <xf numFmtId="0" fontId="0" fillId="4" borderId="10" xfId="0" applyFill="1" applyBorder="1"/>
    <xf numFmtId="0" fontId="0" fillId="0" borderId="4" xfId="0" applyFill="1" applyBorder="1"/>
    <xf numFmtId="0" fontId="0" fillId="4" borderId="11" xfId="0" applyFill="1" applyBorder="1"/>
    <xf numFmtId="0" fontId="0" fillId="4" borderId="12" xfId="0" applyFill="1" applyBorder="1"/>
    <xf numFmtId="0" fontId="4" fillId="4" borderId="8" xfId="0" applyFont="1" applyFill="1" applyBorder="1"/>
    <xf numFmtId="0" fontId="0" fillId="2" borderId="0" xfId="0" applyFill="1" applyBorder="1"/>
    <xf numFmtId="0" fontId="0" fillId="2" borderId="9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9" xfId="0" applyFill="1" applyBorder="1"/>
    <xf numFmtId="0" fontId="0" fillId="4" borderId="0" xfId="0" quotePrefix="1" applyFill="1" applyBorder="1"/>
    <xf numFmtId="0" fontId="0" fillId="0" borderId="10" xfId="0" applyFill="1" applyBorder="1"/>
    <xf numFmtId="0" fontId="0" fillId="0" borderId="12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3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2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lineChart>
        <c:grouping val="standard"/>
        <c:ser>
          <c:idx val="1"/>
          <c:order val="0"/>
          <c:tx>
            <c:strRef>
              <c:f>'Exercise 1'!$B$6</c:f>
              <c:strCache>
                <c:ptCount val="1"/>
                <c:pt idx="0">
                  <c:v>Y (1a)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1'!$B$7:$B$27</c:f>
              <c:numCache>
                <c:formatCode>General</c:formatCode>
                <c:ptCount val="21"/>
                <c:pt idx="0">
                  <c:v>1.0499999999999998</c:v>
                </c:pt>
                <c:pt idx="1">
                  <c:v>0.73499999999999988</c:v>
                </c:pt>
                <c:pt idx="2">
                  <c:v>0.51449999999999985</c:v>
                </c:pt>
                <c:pt idx="3">
                  <c:v>0.36014999999999986</c:v>
                </c:pt>
                <c:pt idx="4">
                  <c:v>0.25210499999999991</c:v>
                </c:pt>
                <c:pt idx="5">
                  <c:v>0.17647349999999992</c:v>
                </c:pt>
                <c:pt idx="6">
                  <c:v>0.12353144999999993</c:v>
                </c:pt>
                <c:pt idx="7">
                  <c:v>8.6472014999999944E-2</c:v>
                </c:pt>
                <c:pt idx="8">
                  <c:v>6.0530410499999958E-2</c:v>
                </c:pt>
                <c:pt idx="9">
                  <c:v>4.2371287349999967E-2</c:v>
                </c:pt>
                <c:pt idx="10">
                  <c:v>2.9659901144999976E-2</c:v>
                </c:pt>
                <c:pt idx="11">
                  <c:v>2.0761930801499982E-2</c:v>
                </c:pt>
                <c:pt idx="12">
                  <c:v>1.4533351561049986E-2</c:v>
                </c:pt>
                <c:pt idx="13">
                  <c:v>1.017334609273499E-2</c:v>
                </c:pt>
                <c:pt idx="14">
                  <c:v>7.1213422649144924E-3</c:v>
                </c:pt>
                <c:pt idx="15">
                  <c:v>4.9849395854401441E-3</c:v>
                </c:pt>
                <c:pt idx="16">
                  <c:v>3.4894577098081008E-3</c:v>
                </c:pt>
                <c:pt idx="17">
                  <c:v>2.4426203968656705E-3</c:v>
                </c:pt>
                <c:pt idx="18">
                  <c:v>1.7098342778059691E-3</c:v>
                </c:pt>
                <c:pt idx="19">
                  <c:v>1.1968839944641783E-3</c:v>
                </c:pt>
                <c:pt idx="20">
                  <c:v>8.3781879612492471E-4</c:v>
                </c:pt>
              </c:numCache>
            </c:numRef>
          </c:val>
        </c:ser>
        <c:marker val="1"/>
        <c:axId val="143544704"/>
        <c:axId val="143546624"/>
      </c:lineChart>
      <c:catAx>
        <c:axId val="143544704"/>
        <c:scaling>
          <c:orientation val="minMax"/>
        </c:scaling>
        <c:axPos val="b"/>
        <c:numFmt formatCode="General" sourceLinked="1"/>
        <c:tickLblPos val="nextTo"/>
        <c:crossAx val="143546624"/>
        <c:crosses val="autoZero"/>
        <c:auto val="1"/>
        <c:lblAlgn val="ctr"/>
        <c:lblOffset val="100"/>
      </c:catAx>
      <c:valAx>
        <c:axId val="143546624"/>
        <c:scaling>
          <c:orientation val="minMax"/>
        </c:scaling>
        <c:axPos val="l"/>
        <c:majorGridlines/>
        <c:numFmt formatCode="General" sourceLinked="1"/>
        <c:tickLblPos val="nextTo"/>
        <c:crossAx val="143544704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lineChart>
        <c:grouping val="standard"/>
        <c:ser>
          <c:idx val="0"/>
          <c:order val="0"/>
          <c:tx>
            <c:strRef>
              <c:f>'Exercise 1'!$E$6</c:f>
              <c:strCache>
                <c:ptCount val="1"/>
                <c:pt idx="0">
                  <c:v>Yone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1'!$E$7:$E$27</c:f>
              <c:numCache>
                <c:formatCode>General</c:formatCode>
                <c:ptCount val="21"/>
                <c:pt idx="0">
                  <c:v>-1.0499999999999998</c:v>
                </c:pt>
                <c:pt idx="1">
                  <c:v>0.73499999999999988</c:v>
                </c:pt>
                <c:pt idx="2">
                  <c:v>-0.51449999999999985</c:v>
                </c:pt>
                <c:pt idx="3">
                  <c:v>0.36014999999999986</c:v>
                </c:pt>
                <c:pt idx="4">
                  <c:v>-0.25210499999999991</c:v>
                </c:pt>
                <c:pt idx="5">
                  <c:v>0.17647349999999992</c:v>
                </c:pt>
                <c:pt idx="6">
                  <c:v>-0.12353144999999993</c:v>
                </c:pt>
                <c:pt idx="7">
                  <c:v>8.6472014999999944E-2</c:v>
                </c:pt>
                <c:pt idx="8">
                  <c:v>-6.0530410499999958E-2</c:v>
                </c:pt>
                <c:pt idx="9">
                  <c:v>4.2371287349999967E-2</c:v>
                </c:pt>
                <c:pt idx="10">
                  <c:v>-2.9659901144999976E-2</c:v>
                </c:pt>
                <c:pt idx="11">
                  <c:v>2.0761930801499982E-2</c:v>
                </c:pt>
                <c:pt idx="12">
                  <c:v>-1.4533351561049986E-2</c:v>
                </c:pt>
                <c:pt idx="13">
                  <c:v>1.017334609273499E-2</c:v>
                </c:pt>
                <c:pt idx="14">
                  <c:v>-7.1213422649144924E-3</c:v>
                </c:pt>
                <c:pt idx="15">
                  <c:v>4.9849395854401441E-3</c:v>
                </c:pt>
                <c:pt idx="16">
                  <c:v>-3.4894577098081008E-3</c:v>
                </c:pt>
                <c:pt idx="17">
                  <c:v>2.4426203968656705E-3</c:v>
                </c:pt>
                <c:pt idx="18">
                  <c:v>-1.7098342778059691E-3</c:v>
                </c:pt>
                <c:pt idx="19">
                  <c:v>1.1968839944641783E-3</c:v>
                </c:pt>
                <c:pt idx="20">
                  <c:v>-8.3781879612492471E-4</c:v>
                </c:pt>
              </c:numCache>
            </c:numRef>
          </c:val>
        </c:ser>
        <c:ser>
          <c:idx val="1"/>
          <c:order val="1"/>
          <c:tx>
            <c:strRef>
              <c:f>'Exercise 1'!$F$6</c:f>
              <c:strCache>
                <c:ptCount val="1"/>
                <c:pt idx="0">
                  <c:v>Ytwo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1'!$F$7:$F$27</c:f>
              <c:numCache>
                <c:formatCode>General</c:formatCode>
                <c:ptCount val="21"/>
                <c:pt idx="0">
                  <c:v>-1.6500000000000001</c:v>
                </c:pt>
                <c:pt idx="1">
                  <c:v>1.8150000000000004</c:v>
                </c:pt>
                <c:pt idx="2">
                  <c:v>-1.9965000000000006</c:v>
                </c:pt>
                <c:pt idx="3">
                  <c:v>2.1961500000000007</c:v>
                </c:pt>
                <c:pt idx="4">
                  <c:v>-2.4157650000000008</c:v>
                </c:pt>
                <c:pt idx="5">
                  <c:v>2.6573415000000011</c:v>
                </c:pt>
                <c:pt idx="6">
                  <c:v>-2.9230756500000017</c:v>
                </c:pt>
                <c:pt idx="7">
                  <c:v>3.2153832150000019</c:v>
                </c:pt>
                <c:pt idx="8">
                  <c:v>-3.5369215365000022</c:v>
                </c:pt>
                <c:pt idx="9">
                  <c:v>3.8906136901500026</c:v>
                </c:pt>
                <c:pt idx="10">
                  <c:v>-4.2796750591650028</c:v>
                </c:pt>
                <c:pt idx="11">
                  <c:v>4.7076425650815032</c:v>
                </c:pt>
                <c:pt idx="12">
                  <c:v>-5.1784068215896539</c:v>
                </c:pt>
                <c:pt idx="13">
                  <c:v>5.6962475037486202</c:v>
                </c:pt>
                <c:pt idx="14">
                  <c:v>-6.265872254123483</c:v>
                </c:pt>
                <c:pt idx="15">
                  <c:v>6.892459479535832</c:v>
                </c:pt>
                <c:pt idx="16">
                  <c:v>-7.5817054274894158</c:v>
                </c:pt>
                <c:pt idx="17">
                  <c:v>8.3398759702383582</c:v>
                </c:pt>
                <c:pt idx="18">
                  <c:v>-9.1738635672621953</c:v>
                </c:pt>
                <c:pt idx="19">
                  <c:v>10.091249923988416</c:v>
                </c:pt>
                <c:pt idx="20">
                  <c:v>-11.100374916387258</c:v>
                </c:pt>
              </c:numCache>
            </c:numRef>
          </c:val>
        </c:ser>
        <c:ser>
          <c:idx val="2"/>
          <c:order val="2"/>
          <c:tx>
            <c:strRef>
              <c:f>'Exercise 1'!$G$6</c:f>
              <c:strCache>
                <c:ptCount val="1"/>
                <c:pt idx="0">
                  <c:v>Ythree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1'!$G$7:$G$27</c:f>
              <c:numCache>
                <c:formatCode>General</c:formatCode>
                <c:ptCount val="21"/>
                <c:pt idx="0">
                  <c:v>1.0499999999999998</c:v>
                </c:pt>
                <c:pt idx="1">
                  <c:v>0.73499999999999988</c:v>
                </c:pt>
                <c:pt idx="2">
                  <c:v>0.51449999999999985</c:v>
                </c:pt>
                <c:pt idx="3">
                  <c:v>0.36014999999999986</c:v>
                </c:pt>
                <c:pt idx="4">
                  <c:v>0.25210499999999991</c:v>
                </c:pt>
                <c:pt idx="5">
                  <c:v>0.17647349999999992</c:v>
                </c:pt>
                <c:pt idx="6">
                  <c:v>0.12353144999999993</c:v>
                </c:pt>
                <c:pt idx="7">
                  <c:v>8.6472014999999944E-2</c:v>
                </c:pt>
                <c:pt idx="8">
                  <c:v>6.0530410499999958E-2</c:v>
                </c:pt>
                <c:pt idx="9">
                  <c:v>4.2371287349999967E-2</c:v>
                </c:pt>
                <c:pt idx="10">
                  <c:v>2.9659901144999976E-2</c:v>
                </c:pt>
                <c:pt idx="11">
                  <c:v>2.0761930801499982E-2</c:v>
                </c:pt>
                <c:pt idx="12">
                  <c:v>1.4533351561049986E-2</c:v>
                </c:pt>
                <c:pt idx="13">
                  <c:v>1.017334609273499E-2</c:v>
                </c:pt>
                <c:pt idx="14">
                  <c:v>7.1213422649144924E-3</c:v>
                </c:pt>
                <c:pt idx="15">
                  <c:v>4.9849395854401441E-3</c:v>
                </c:pt>
                <c:pt idx="16">
                  <c:v>3.4894577098081008E-3</c:v>
                </c:pt>
                <c:pt idx="17">
                  <c:v>2.4426203968656705E-3</c:v>
                </c:pt>
                <c:pt idx="18">
                  <c:v>1.7098342778059691E-3</c:v>
                </c:pt>
                <c:pt idx="19">
                  <c:v>1.1968839944641783E-3</c:v>
                </c:pt>
                <c:pt idx="20">
                  <c:v>8.3781879612492471E-4</c:v>
                </c:pt>
              </c:numCache>
            </c:numRef>
          </c:val>
        </c:ser>
        <c:ser>
          <c:idx val="3"/>
          <c:order val="3"/>
          <c:tx>
            <c:strRef>
              <c:f>'Exercise 1'!$H$6</c:f>
              <c:strCache>
                <c:ptCount val="1"/>
                <c:pt idx="0">
                  <c:v>Yfour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1'!$H$7:$H$27</c:f>
              <c:numCache>
                <c:formatCode>General</c:formatCode>
                <c:ptCount val="21"/>
                <c:pt idx="0">
                  <c:v>1.6500000000000001</c:v>
                </c:pt>
                <c:pt idx="1">
                  <c:v>1.8150000000000004</c:v>
                </c:pt>
                <c:pt idx="2">
                  <c:v>1.9965000000000006</c:v>
                </c:pt>
                <c:pt idx="3">
                  <c:v>2.1961500000000007</c:v>
                </c:pt>
                <c:pt idx="4">
                  <c:v>2.4157650000000008</c:v>
                </c:pt>
                <c:pt idx="5">
                  <c:v>2.6573415000000011</c:v>
                </c:pt>
                <c:pt idx="6">
                  <c:v>2.9230756500000017</c:v>
                </c:pt>
                <c:pt idx="7">
                  <c:v>3.2153832150000019</c:v>
                </c:pt>
                <c:pt idx="8">
                  <c:v>3.5369215365000022</c:v>
                </c:pt>
                <c:pt idx="9">
                  <c:v>3.8906136901500026</c:v>
                </c:pt>
                <c:pt idx="10">
                  <c:v>4.2796750591650028</c:v>
                </c:pt>
                <c:pt idx="11">
                  <c:v>4.7076425650815032</c:v>
                </c:pt>
                <c:pt idx="12">
                  <c:v>5.1784068215896539</c:v>
                </c:pt>
                <c:pt idx="13">
                  <c:v>5.6962475037486202</c:v>
                </c:pt>
                <c:pt idx="14">
                  <c:v>6.265872254123483</c:v>
                </c:pt>
                <c:pt idx="15">
                  <c:v>6.892459479535832</c:v>
                </c:pt>
                <c:pt idx="16">
                  <c:v>7.5817054274894158</c:v>
                </c:pt>
                <c:pt idx="17">
                  <c:v>8.3398759702383582</c:v>
                </c:pt>
                <c:pt idx="18">
                  <c:v>9.1738635672621953</c:v>
                </c:pt>
                <c:pt idx="19">
                  <c:v>10.091249923988416</c:v>
                </c:pt>
                <c:pt idx="20">
                  <c:v>11.100374916387258</c:v>
                </c:pt>
              </c:numCache>
            </c:numRef>
          </c:val>
        </c:ser>
        <c:marker val="1"/>
        <c:axId val="240237952"/>
        <c:axId val="240321664"/>
      </c:lineChart>
      <c:catAx>
        <c:axId val="240237952"/>
        <c:scaling>
          <c:orientation val="minMax"/>
        </c:scaling>
        <c:axPos val="b"/>
        <c:numFmt formatCode="General" sourceLinked="1"/>
        <c:tickLblPos val="nextTo"/>
        <c:crossAx val="240321664"/>
        <c:crosses val="autoZero"/>
        <c:auto val="1"/>
        <c:lblAlgn val="ctr"/>
        <c:lblOffset val="100"/>
      </c:catAx>
      <c:valAx>
        <c:axId val="240321664"/>
        <c:scaling>
          <c:orientation val="minMax"/>
        </c:scaling>
        <c:axPos val="l"/>
        <c:majorGridlines/>
        <c:numFmt formatCode="General" sourceLinked="1"/>
        <c:tickLblPos val="nextTo"/>
        <c:crossAx val="24023795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lineChart>
        <c:grouping val="standard"/>
        <c:ser>
          <c:idx val="0"/>
          <c:order val="0"/>
          <c:tx>
            <c:strRef>
              <c:f>'Exercise 1'!$B$6</c:f>
              <c:strCache>
                <c:ptCount val="1"/>
                <c:pt idx="0">
                  <c:v>Y (1a)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1'!$B$7:$B$27</c:f>
              <c:numCache>
                <c:formatCode>General</c:formatCode>
                <c:ptCount val="21"/>
                <c:pt idx="0">
                  <c:v>1.0499999999999998</c:v>
                </c:pt>
                <c:pt idx="1">
                  <c:v>0.73499999999999988</c:v>
                </c:pt>
                <c:pt idx="2">
                  <c:v>0.51449999999999985</c:v>
                </c:pt>
                <c:pt idx="3">
                  <c:v>0.36014999999999986</c:v>
                </c:pt>
                <c:pt idx="4">
                  <c:v>0.25210499999999991</c:v>
                </c:pt>
                <c:pt idx="5">
                  <c:v>0.17647349999999992</c:v>
                </c:pt>
                <c:pt idx="6">
                  <c:v>0.12353144999999993</c:v>
                </c:pt>
                <c:pt idx="7">
                  <c:v>8.6472014999999944E-2</c:v>
                </c:pt>
                <c:pt idx="8">
                  <c:v>6.0530410499999958E-2</c:v>
                </c:pt>
                <c:pt idx="9">
                  <c:v>4.2371287349999967E-2</c:v>
                </c:pt>
                <c:pt idx="10">
                  <c:v>2.9659901144999976E-2</c:v>
                </c:pt>
                <c:pt idx="11">
                  <c:v>2.0761930801499982E-2</c:v>
                </c:pt>
                <c:pt idx="12">
                  <c:v>1.4533351561049986E-2</c:v>
                </c:pt>
                <c:pt idx="13">
                  <c:v>1.017334609273499E-2</c:v>
                </c:pt>
                <c:pt idx="14">
                  <c:v>7.1213422649144924E-3</c:v>
                </c:pt>
                <c:pt idx="15">
                  <c:v>4.9849395854401441E-3</c:v>
                </c:pt>
                <c:pt idx="16">
                  <c:v>3.4894577098081008E-3</c:v>
                </c:pt>
                <c:pt idx="17">
                  <c:v>2.4426203968656705E-3</c:v>
                </c:pt>
                <c:pt idx="18">
                  <c:v>1.7098342778059691E-3</c:v>
                </c:pt>
                <c:pt idx="19">
                  <c:v>1.1968839944641783E-3</c:v>
                </c:pt>
                <c:pt idx="20">
                  <c:v>8.3781879612492471E-4</c:v>
                </c:pt>
              </c:numCache>
            </c:numRef>
          </c:val>
        </c:ser>
        <c:ser>
          <c:idx val="1"/>
          <c:order val="1"/>
          <c:tx>
            <c:strRef>
              <c:f>'Exercise 1'!$C$6</c:f>
              <c:strCache>
                <c:ptCount val="1"/>
                <c:pt idx="0">
                  <c:v>Yprime (1c)</c:v>
                </c:pt>
              </c:strCache>
            </c:strRef>
          </c:tx>
          <c:cat>
            <c:numRef>
              <c:f>'Exercise 1'!$A$7:$A$27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1'!$C$7:$C$27</c:f>
              <c:numCache>
                <c:formatCode>General</c:formatCode>
                <c:ptCount val="21"/>
                <c:pt idx="0">
                  <c:v>2.0499999999999998</c:v>
                </c:pt>
                <c:pt idx="1">
                  <c:v>1.4349999999999998</c:v>
                </c:pt>
                <c:pt idx="2">
                  <c:v>1.0044999999999997</c:v>
                </c:pt>
                <c:pt idx="3">
                  <c:v>0.70314999999999972</c:v>
                </c:pt>
                <c:pt idx="4">
                  <c:v>0.49220499999999978</c:v>
                </c:pt>
                <c:pt idx="5">
                  <c:v>0.34454349999999984</c:v>
                </c:pt>
                <c:pt idx="6">
                  <c:v>0.24118044999999988</c:v>
                </c:pt>
                <c:pt idx="7">
                  <c:v>0.16882631499999989</c:v>
                </c:pt>
                <c:pt idx="8">
                  <c:v>0.11817842049999992</c:v>
                </c:pt>
                <c:pt idx="9">
                  <c:v>8.2724894349999939E-2</c:v>
                </c:pt>
                <c:pt idx="10">
                  <c:v>5.7907426044999953E-2</c:v>
                </c:pt>
                <c:pt idx="11">
                  <c:v>4.0535198231499966E-2</c:v>
                </c:pt>
                <c:pt idx="12">
                  <c:v>2.8374638762049976E-2</c:v>
                </c:pt>
                <c:pt idx="13">
                  <c:v>1.9862247133434981E-2</c:v>
                </c:pt>
                <c:pt idx="14">
                  <c:v>1.3903572993404487E-2</c:v>
                </c:pt>
                <c:pt idx="15">
                  <c:v>9.7325010953831399E-3</c:v>
                </c:pt>
                <c:pt idx="16">
                  <c:v>6.8127507667681978E-3</c:v>
                </c:pt>
                <c:pt idx="17">
                  <c:v>4.7689255367377378E-3</c:v>
                </c:pt>
                <c:pt idx="18">
                  <c:v>3.3382478757164164E-3</c:v>
                </c:pt>
                <c:pt idx="19">
                  <c:v>2.3367735130014914E-3</c:v>
                </c:pt>
                <c:pt idx="20">
                  <c:v>1.6357414591010439E-3</c:v>
                </c:pt>
              </c:numCache>
            </c:numRef>
          </c:val>
        </c:ser>
        <c:marker val="1"/>
        <c:axId val="240361472"/>
        <c:axId val="240363008"/>
      </c:lineChart>
      <c:catAx>
        <c:axId val="240361472"/>
        <c:scaling>
          <c:orientation val="minMax"/>
        </c:scaling>
        <c:axPos val="b"/>
        <c:numFmt formatCode="General" sourceLinked="1"/>
        <c:tickLblPos val="nextTo"/>
        <c:crossAx val="240363008"/>
        <c:crosses val="autoZero"/>
        <c:auto val="1"/>
        <c:lblAlgn val="ctr"/>
        <c:lblOffset val="100"/>
      </c:catAx>
      <c:valAx>
        <c:axId val="240363008"/>
        <c:scaling>
          <c:orientation val="minMax"/>
        </c:scaling>
        <c:axPos val="l"/>
        <c:majorGridlines/>
        <c:numFmt formatCode="General" sourceLinked="1"/>
        <c:tickLblPos val="nextTo"/>
        <c:crossAx val="24036147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'Exercise 1'!$B$28</c:f>
              <c:strCache>
                <c:ptCount val="1"/>
                <c:pt idx="0">
                  <c:v>Y-Yprime</c:v>
                </c:pt>
              </c:strCache>
            </c:strRef>
          </c:tx>
          <c:cat>
            <c:numRef>
              <c:f>'Exercise 1'!$A$29:$A$49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1'!$B$29:$B$49</c:f>
              <c:numCache>
                <c:formatCode>General</c:formatCode>
                <c:ptCount val="21"/>
                <c:pt idx="0">
                  <c:v>1</c:v>
                </c:pt>
                <c:pt idx="1">
                  <c:v>0.7</c:v>
                </c:pt>
                <c:pt idx="2">
                  <c:v>0.48999999999999988</c:v>
                </c:pt>
                <c:pt idx="3">
                  <c:v>0.34299999999999986</c:v>
                </c:pt>
                <c:pt idx="4">
                  <c:v>0.24009999999999987</c:v>
                </c:pt>
                <c:pt idx="5">
                  <c:v>0.16806999999999991</c:v>
                </c:pt>
                <c:pt idx="6">
                  <c:v>0.11764899999999995</c:v>
                </c:pt>
                <c:pt idx="7">
                  <c:v>8.235429999999995E-2</c:v>
                </c:pt>
                <c:pt idx="8">
                  <c:v>5.7648009999999965E-2</c:v>
                </c:pt>
                <c:pt idx="9">
                  <c:v>4.0353606999999972E-2</c:v>
                </c:pt>
                <c:pt idx="10">
                  <c:v>2.8247524899999977E-2</c:v>
                </c:pt>
                <c:pt idx="11">
                  <c:v>1.9773267429999984E-2</c:v>
                </c:pt>
                <c:pt idx="12">
                  <c:v>1.384128720099999E-2</c:v>
                </c:pt>
                <c:pt idx="13">
                  <c:v>9.6889010406999918E-3</c:v>
                </c:pt>
                <c:pt idx="14">
                  <c:v>6.7822307284899942E-3</c:v>
                </c:pt>
                <c:pt idx="15">
                  <c:v>4.7475615099429958E-3</c:v>
                </c:pt>
                <c:pt idx="16">
                  <c:v>3.323293056960097E-3</c:v>
                </c:pt>
                <c:pt idx="17">
                  <c:v>2.3263051398720674E-3</c:v>
                </c:pt>
                <c:pt idx="18">
                  <c:v>1.6284135979104473E-3</c:v>
                </c:pt>
                <c:pt idx="19">
                  <c:v>1.1398895185373132E-3</c:v>
                </c:pt>
                <c:pt idx="20">
                  <c:v>7.9792266297611916E-4</c:v>
                </c:pt>
              </c:numCache>
            </c:numRef>
          </c:val>
        </c:ser>
        <c:marker val="1"/>
        <c:axId val="240828800"/>
        <c:axId val="240830336"/>
      </c:lineChart>
      <c:catAx>
        <c:axId val="240828800"/>
        <c:scaling>
          <c:orientation val="minMax"/>
        </c:scaling>
        <c:axPos val="b"/>
        <c:numFmt formatCode="General" sourceLinked="1"/>
        <c:tickLblPos val="nextTo"/>
        <c:crossAx val="240830336"/>
        <c:crosses val="autoZero"/>
        <c:auto val="1"/>
        <c:lblAlgn val="ctr"/>
        <c:lblOffset val="100"/>
      </c:catAx>
      <c:valAx>
        <c:axId val="240830336"/>
        <c:scaling>
          <c:orientation val="minMax"/>
        </c:scaling>
        <c:axPos val="l"/>
        <c:majorGridlines/>
        <c:numFmt formatCode="General" sourceLinked="1"/>
        <c:tickLblPos val="nextTo"/>
        <c:crossAx val="240828800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/>
      <c:lineChart>
        <c:grouping val="standard"/>
        <c:ser>
          <c:idx val="0"/>
          <c:order val="0"/>
          <c:tx>
            <c:strRef>
              <c:f>'Exercise 1'!$E$28</c:f>
              <c:strCache>
                <c:ptCount val="1"/>
                <c:pt idx="0">
                  <c:v>Y(W=0)</c:v>
                </c:pt>
              </c:strCache>
            </c:strRef>
          </c:tx>
          <c:cat>
            <c:numRef>
              <c:f>'Exercise 1'!$D$29:$D$49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1'!$E$29:$E$49</c:f>
              <c:numCache>
                <c:formatCode>General</c:formatCode>
                <c:ptCount val="21"/>
                <c:pt idx="0">
                  <c:v>1.0499999999999998</c:v>
                </c:pt>
                <c:pt idx="1">
                  <c:v>0.73499999999999988</c:v>
                </c:pt>
                <c:pt idx="2">
                  <c:v>0.51449999999999985</c:v>
                </c:pt>
                <c:pt idx="3">
                  <c:v>0.36014999999999986</c:v>
                </c:pt>
                <c:pt idx="4">
                  <c:v>0.25210499999999991</c:v>
                </c:pt>
                <c:pt idx="5">
                  <c:v>0.17647349999999992</c:v>
                </c:pt>
                <c:pt idx="6">
                  <c:v>0.12353144999999993</c:v>
                </c:pt>
                <c:pt idx="7">
                  <c:v>8.6472014999999944E-2</c:v>
                </c:pt>
                <c:pt idx="8">
                  <c:v>6.0530410499999958E-2</c:v>
                </c:pt>
                <c:pt idx="9">
                  <c:v>4.2371287349999967E-2</c:v>
                </c:pt>
                <c:pt idx="10">
                  <c:v>2.9659901144999976E-2</c:v>
                </c:pt>
                <c:pt idx="11">
                  <c:v>2.0761930801499982E-2</c:v>
                </c:pt>
                <c:pt idx="12">
                  <c:v>1.4533351561049986E-2</c:v>
                </c:pt>
                <c:pt idx="13">
                  <c:v>1.017334609273499E-2</c:v>
                </c:pt>
                <c:pt idx="14">
                  <c:v>7.1213422649144924E-3</c:v>
                </c:pt>
                <c:pt idx="15">
                  <c:v>4.9849395854401441E-3</c:v>
                </c:pt>
                <c:pt idx="16">
                  <c:v>3.4894577098081008E-3</c:v>
                </c:pt>
                <c:pt idx="17">
                  <c:v>2.4426203968656705E-3</c:v>
                </c:pt>
                <c:pt idx="18">
                  <c:v>1.7098342778059691E-3</c:v>
                </c:pt>
                <c:pt idx="19">
                  <c:v>1.1968839944641783E-3</c:v>
                </c:pt>
                <c:pt idx="20">
                  <c:v>8.3781879612492471E-4</c:v>
                </c:pt>
              </c:numCache>
            </c:numRef>
          </c:val>
        </c:ser>
        <c:ser>
          <c:idx val="1"/>
          <c:order val="1"/>
          <c:tx>
            <c:strRef>
              <c:f>'Exercise 1'!$F$28</c:f>
              <c:strCache>
                <c:ptCount val="1"/>
                <c:pt idx="0">
                  <c:v>Y(W=1)</c:v>
                </c:pt>
              </c:strCache>
            </c:strRef>
          </c:tx>
          <c:cat>
            <c:numRef>
              <c:f>'Exercise 1'!$D$29:$D$49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1'!$F$29:$F$49</c:f>
              <c:numCache>
                <c:formatCode>General</c:formatCode>
                <c:ptCount val="21"/>
                <c:pt idx="0">
                  <c:v>2.0499999999999998</c:v>
                </c:pt>
                <c:pt idx="1">
                  <c:v>2.4349999999999996</c:v>
                </c:pt>
                <c:pt idx="2">
                  <c:v>2.7044999999999995</c:v>
                </c:pt>
                <c:pt idx="3">
                  <c:v>2.8931499999999994</c:v>
                </c:pt>
                <c:pt idx="4">
                  <c:v>3.0252049999999997</c:v>
                </c:pt>
                <c:pt idx="5">
                  <c:v>3.1176434999999998</c:v>
                </c:pt>
                <c:pt idx="6">
                  <c:v>3.1823504499999995</c:v>
                </c:pt>
                <c:pt idx="7">
                  <c:v>3.2276453149999993</c:v>
                </c:pt>
                <c:pt idx="8">
                  <c:v>3.2593517204999993</c:v>
                </c:pt>
                <c:pt idx="9">
                  <c:v>3.2815462043499992</c:v>
                </c:pt>
                <c:pt idx="10">
                  <c:v>3.2970823430449991</c:v>
                </c:pt>
                <c:pt idx="11">
                  <c:v>3.3079576401314994</c:v>
                </c:pt>
                <c:pt idx="12">
                  <c:v>3.3155703480920495</c:v>
                </c:pt>
                <c:pt idx="13">
                  <c:v>3.3208992436644347</c:v>
                </c:pt>
                <c:pt idx="14">
                  <c:v>3.3246294705651041</c:v>
                </c:pt>
                <c:pt idx="15">
                  <c:v>3.3272406293955727</c:v>
                </c:pt>
                <c:pt idx="16">
                  <c:v>3.3290684405769007</c:v>
                </c:pt>
                <c:pt idx="17">
                  <c:v>3.3303479084038301</c:v>
                </c:pt>
                <c:pt idx="18">
                  <c:v>3.3312435358826811</c:v>
                </c:pt>
                <c:pt idx="19">
                  <c:v>3.3318704751178765</c:v>
                </c:pt>
                <c:pt idx="20">
                  <c:v>3.3323093325825135</c:v>
                </c:pt>
              </c:numCache>
            </c:numRef>
          </c:val>
        </c:ser>
        <c:ser>
          <c:idx val="2"/>
          <c:order val="2"/>
          <c:tx>
            <c:strRef>
              <c:f>'Exercise 1'!$G$28</c:f>
              <c:strCache>
                <c:ptCount val="1"/>
                <c:pt idx="0">
                  <c:v>Y(W=1)-Y(W=0)</c:v>
                </c:pt>
              </c:strCache>
            </c:strRef>
          </c:tx>
          <c:cat>
            <c:numRef>
              <c:f>'Exercise 1'!$D$29:$D$49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cat>
          <c:val>
            <c:numRef>
              <c:f>'Exercise 1'!$G$29:$G$49</c:f>
              <c:numCache>
                <c:formatCode>General</c:formatCode>
                <c:ptCount val="21"/>
                <c:pt idx="0">
                  <c:v>1</c:v>
                </c:pt>
                <c:pt idx="1">
                  <c:v>1.6999999999999997</c:v>
                </c:pt>
                <c:pt idx="2">
                  <c:v>2.1899999999999995</c:v>
                </c:pt>
                <c:pt idx="3">
                  <c:v>2.5329999999999995</c:v>
                </c:pt>
                <c:pt idx="4">
                  <c:v>2.7730999999999999</c:v>
                </c:pt>
                <c:pt idx="5">
                  <c:v>2.9411700000000001</c:v>
                </c:pt>
                <c:pt idx="6">
                  <c:v>3.0588189999999997</c:v>
                </c:pt>
                <c:pt idx="7">
                  <c:v>3.1411732999999993</c:v>
                </c:pt>
                <c:pt idx="8">
                  <c:v>3.1988213099999996</c:v>
                </c:pt>
                <c:pt idx="9">
                  <c:v>3.2391749169999993</c:v>
                </c:pt>
                <c:pt idx="10">
                  <c:v>3.2674224418999991</c:v>
                </c:pt>
                <c:pt idx="11">
                  <c:v>3.2871957093299993</c:v>
                </c:pt>
                <c:pt idx="12">
                  <c:v>3.3010369965309994</c:v>
                </c:pt>
                <c:pt idx="13">
                  <c:v>3.3107258975716998</c:v>
                </c:pt>
                <c:pt idx="14">
                  <c:v>3.3175081283001897</c:v>
                </c:pt>
                <c:pt idx="15">
                  <c:v>3.3222556898101328</c:v>
                </c:pt>
                <c:pt idx="16">
                  <c:v>3.3255789828670927</c:v>
                </c:pt>
                <c:pt idx="17">
                  <c:v>3.3279052880069644</c:v>
                </c:pt>
                <c:pt idx="18">
                  <c:v>3.3295337016048752</c:v>
                </c:pt>
                <c:pt idx="19">
                  <c:v>3.3306735911234124</c:v>
                </c:pt>
                <c:pt idx="20">
                  <c:v>3.3314715137863886</c:v>
                </c:pt>
              </c:numCache>
            </c:numRef>
          </c:val>
        </c:ser>
        <c:marker val="1"/>
        <c:axId val="248587392"/>
        <c:axId val="248588928"/>
      </c:lineChart>
      <c:catAx>
        <c:axId val="248587392"/>
        <c:scaling>
          <c:orientation val="minMax"/>
        </c:scaling>
        <c:axPos val="b"/>
        <c:numFmt formatCode="General" sourceLinked="1"/>
        <c:tickLblPos val="nextTo"/>
        <c:crossAx val="248588928"/>
        <c:crosses val="autoZero"/>
        <c:auto val="1"/>
        <c:lblAlgn val="ctr"/>
        <c:lblOffset val="100"/>
      </c:catAx>
      <c:valAx>
        <c:axId val="248588928"/>
        <c:scaling>
          <c:orientation val="minMax"/>
        </c:scaling>
        <c:axPos val="l"/>
        <c:majorGridlines/>
        <c:numFmt formatCode="General" sourceLinked="1"/>
        <c:tickLblPos val="nextTo"/>
        <c:crossAx val="248587392"/>
        <c:crosses val="autoZero"/>
        <c:crossBetween val="between"/>
      </c:valAx>
    </c:plotArea>
    <c:legend>
      <c:legendPos val="r"/>
      <c:layout/>
    </c:legend>
    <c:plotVisOnly val="1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autoTitleDeleted val="1"/>
    <c:plotArea>
      <c:layout>
        <c:manualLayout>
          <c:layoutTarget val="inner"/>
          <c:xMode val="edge"/>
          <c:yMode val="edge"/>
          <c:x val="0.12048192771084337"/>
          <c:y val="8.8028169014084598E-2"/>
          <c:w val="0.66566265060241003"/>
          <c:h val="0.69014084507042261"/>
        </c:manualLayout>
      </c:layout>
      <c:scatterChart>
        <c:scatterStyle val="lineMarker"/>
        <c:ser>
          <c:idx val="0"/>
          <c:order val="0"/>
          <c:tx>
            <c:v>P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'Exercise 2'!$F$4:$F$14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'Exercise 2'!$G$4:$G$14</c:f>
              <c:numCache>
                <c:formatCode>General</c:formatCode>
                <c:ptCount val="11"/>
                <c:pt idx="0">
                  <c:v>3</c:v>
                </c:pt>
                <c:pt idx="1">
                  <c:v>4.5999999999999996</c:v>
                </c:pt>
                <c:pt idx="2">
                  <c:v>3.3200000000000003</c:v>
                </c:pt>
                <c:pt idx="3">
                  <c:v>4.3439999999999994</c:v>
                </c:pt>
                <c:pt idx="4">
                  <c:v>3.5248000000000004</c:v>
                </c:pt>
                <c:pt idx="5">
                  <c:v>4.180159999999999</c:v>
                </c:pt>
                <c:pt idx="6">
                  <c:v>3.6558720000000005</c:v>
                </c:pt>
                <c:pt idx="7">
                  <c:v>4.0753024</c:v>
                </c:pt>
                <c:pt idx="8">
                  <c:v>3.7397580799999997</c:v>
                </c:pt>
                <c:pt idx="9">
                  <c:v>4.0081935360000003</c:v>
                </c:pt>
                <c:pt idx="10">
                  <c:v>3.7934451711999997</c:v>
                </c:pt>
              </c:numCache>
            </c:numRef>
          </c:yVal>
        </c:ser>
        <c:axId val="267191808"/>
        <c:axId val="267193728"/>
      </c:scatterChart>
      <c:valAx>
        <c:axId val="267191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t</a:t>
                </a:r>
              </a:p>
            </c:rich>
          </c:tx>
          <c:layout>
            <c:manualLayout>
              <c:xMode val="edge"/>
              <c:yMode val="edge"/>
              <c:x val="0.43975903614457834"/>
              <c:y val="0.8732394366197191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7193728"/>
        <c:crosses val="autoZero"/>
        <c:crossBetween val="midCat"/>
      </c:valAx>
      <c:valAx>
        <c:axId val="2671937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71918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240963855421725"/>
          <c:y val="0.40140845070422537"/>
          <c:w val="0.12349397590361455"/>
          <c:h val="7.042253521126762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CH"/>
  <c:chart>
    <c:plotArea>
      <c:layout>
        <c:manualLayout>
          <c:layoutTarget val="inner"/>
          <c:xMode val="edge"/>
          <c:yMode val="edge"/>
          <c:x val="0.11368036804621276"/>
          <c:y val="0.15625052982086121"/>
          <c:w val="0.67437506468092345"/>
          <c:h val="0.60764094930334944"/>
        </c:manualLayout>
      </c:layout>
      <c:scatterChart>
        <c:scatterStyle val="lineMarker"/>
        <c:ser>
          <c:idx val="0"/>
          <c:order val="0"/>
          <c:tx>
            <c:v>Qd(P)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'Exercise 2'!$Q$3:$Q$13</c:f>
              <c:numCache>
                <c:formatCode>General</c:formatCode>
                <c:ptCount val="11"/>
                <c:pt idx="0">
                  <c:v>3</c:v>
                </c:pt>
                <c:pt idx="1">
                  <c:v>2.5</c:v>
                </c:pt>
                <c:pt idx="2">
                  <c:v>2</c:v>
                </c:pt>
                <c:pt idx="3">
                  <c:v>1.5</c:v>
                </c:pt>
                <c:pt idx="4">
                  <c:v>1</c:v>
                </c:pt>
                <c:pt idx="5">
                  <c:v>0.5</c:v>
                </c:pt>
                <c:pt idx="6">
                  <c:v>0</c:v>
                </c:pt>
                <c:pt idx="7">
                  <c:v>-0.5</c:v>
                </c:pt>
                <c:pt idx="8">
                  <c:v>-1</c:v>
                </c:pt>
                <c:pt idx="9">
                  <c:v>-1.5</c:v>
                </c:pt>
                <c:pt idx="10">
                  <c:v>-2</c:v>
                </c:pt>
              </c:numCache>
            </c:numRef>
          </c:xVal>
          <c:yVal>
            <c:numRef>
              <c:f>'Exercise 2'!$R$3:$R$13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1"/>
          <c:order val="1"/>
          <c:tx>
            <c:v>Qs(P)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'Exercise 2'!$P$3:$P$13</c:f>
              <c:numCache>
                <c:formatCode>General</c:formatCode>
                <c:ptCount val="11"/>
                <c:pt idx="0">
                  <c:v>-0.5</c:v>
                </c:pt>
                <c:pt idx="1">
                  <c:v>-9.9999999999999978E-2</c:v>
                </c:pt>
                <c:pt idx="2">
                  <c:v>0.30000000000000004</c:v>
                </c:pt>
                <c:pt idx="3">
                  <c:v>0.70000000000000018</c:v>
                </c:pt>
                <c:pt idx="4">
                  <c:v>1.1000000000000001</c:v>
                </c:pt>
                <c:pt idx="5">
                  <c:v>1.5</c:v>
                </c:pt>
                <c:pt idx="6">
                  <c:v>1.9000000000000004</c:v>
                </c:pt>
                <c:pt idx="7">
                  <c:v>2.3000000000000003</c:v>
                </c:pt>
                <c:pt idx="8">
                  <c:v>2.7</c:v>
                </c:pt>
                <c:pt idx="9">
                  <c:v>3.1</c:v>
                </c:pt>
                <c:pt idx="10">
                  <c:v>3.5</c:v>
                </c:pt>
              </c:numCache>
            </c:numRef>
          </c:xVal>
          <c:yVal>
            <c:numRef>
              <c:f>'Exercise 2'!$R$3:$R$13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yVal>
        </c:ser>
        <c:ser>
          <c:idx val="2"/>
          <c:order val="2"/>
          <c:tx>
            <c:v>Cobweb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'Exercise 2'!$Z$4:$Z$13</c:f>
              <c:numCache>
                <c:formatCode>General</c:formatCode>
                <c:ptCount val="10"/>
                <c:pt idx="0">
                  <c:v>0.5</c:v>
                </c:pt>
                <c:pt idx="1">
                  <c:v>0.5</c:v>
                </c:pt>
                <c:pt idx="2">
                  <c:v>1.5</c:v>
                </c:pt>
                <c:pt idx="3">
                  <c:v>1.5</c:v>
                </c:pt>
                <c:pt idx="4">
                  <c:v>0.70000000000000018</c:v>
                </c:pt>
                <c:pt idx="5">
                  <c:v>0.70000000000000018</c:v>
                </c:pt>
                <c:pt idx="6">
                  <c:v>1.3399999999999999</c:v>
                </c:pt>
                <c:pt idx="7">
                  <c:v>1.3399999999999999</c:v>
                </c:pt>
                <c:pt idx="8">
                  <c:v>0.82800000000000029</c:v>
                </c:pt>
                <c:pt idx="9">
                  <c:v>0.82800000000000029</c:v>
                </c:pt>
              </c:numCache>
            </c:numRef>
          </c:xVal>
          <c:yVal>
            <c:numRef>
              <c:f>'Exercise 2'!$AA$4:$AA$13</c:f>
              <c:numCache>
                <c:formatCode>General</c:formatCode>
                <c:ptCount val="10"/>
                <c:pt idx="0">
                  <c:v>2.5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3</c:v>
                </c:pt>
                <c:pt idx="5">
                  <c:v>4.5999999999999996</c:v>
                </c:pt>
                <c:pt idx="6">
                  <c:v>4.5999999999999996</c:v>
                </c:pt>
                <c:pt idx="7">
                  <c:v>3.3200000000000003</c:v>
                </c:pt>
                <c:pt idx="8">
                  <c:v>3.3200000000000003</c:v>
                </c:pt>
                <c:pt idx="9">
                  <c:v>4.3439999999999994</c:v>
                </c:pt>
              </c:numCache>
            </c:numRef>
          </c:yVal>
        </c:ser>
        <c:axId val="265826688"/>
        <c:axId val="265828608"/>
      </c:scatterChart>
      <c:valAx>
        <c:axId val="265826688"/>
        <c:scaling>
          <c:orientation val="minMax"/>
          <c:max val="4"/>
          <c:min val="0"/>
        </c:scaling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Q</a:t>
                </a:r>
              </a:p>
            </c:rich>
          </c:tx>
          <c:layout>
            <c:manualLayout>
              <c:xMode val="edge"/>
              <c:yMode val="edge"/>
              <c:x val="0.89210187127790652"/>
              <c:y val="0.7847248831003255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5828608"/>
        <c:crosses val="autoZero"/>
        <c:crossBetween val="midCat"/>
      </c:valAx>
      <c:valAx>
        <c:axId val="265828608"/>
        <c:scaling>
          <c:orientation val="minMax"/>
          <c:max val="8"/>
        </c:scaling>
        <c:axPos val="l"/>
        <c:title>
          <c:tx>
            <c:rich>
              <a:bodyPr rot="0" vert="horz"/>
              <a:lstStyle/>
              <a:p>
                <a:pPr algn="ctr"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CH"/>
                  <a:t>P</a:t>
                </a:r>
              </a:p>
            </c:rich>
          </c:tx>
          <c:layout>
            <c:manualLayout>
              <c:xMode val="edge"/>
              <c:yMode val="edge"/>
              <c:x val="7.7071435963534093E-2"/>
              <c:y val="2.7777871968153137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65826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88400711254961"/>
          <c:y val="0.31597329363774196"/>
          <c:w val="0.16570358732159826"/>
          <c:h val="0.2222229757452248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67" l="0.78740157499999996" r="0.78740157499999996" t="0.98425196899999967" header="0.49212598450000017" footer="0.49212598450000017"/>
    <c:pageSetup orientation="portrait"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088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088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074" cy="600885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2184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7651" cy="602184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123825</xdr:rowOff>
    </xdr:from>
    <xdr:to>
      <xdr:col>7</xdr:col>
      <xdr:colOff>352425</xdr:colOff>
      <xdr:row>33</xdr:row>
      <xdr:rowOff>76200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285750</xdr:colOff>
      <xdr:row>15</xdr:row>
      <xdr:rowOff>85725</xdr:rowOff>
    </xdr:from>
    <xdr:to>
      <xdr:col>23</xdr:col>
      <xdr:colOff>657225</xdr:colOff>
      <xdr:row>32</xdr:row>
      <xdr:rowOff>76200</xdr:rowOff>
    </xdr:to>
    <xdr:graphicFrame macro="">
      <xdr:nvGraphicFramePr>
        <xdr:cNvPr id="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9"/>
  <sheetViews>
    <sheetView topLeftCell="A4" zoomScale="85" zoomScaleNormal="85" workbookViewId="0">
      <selection activeCell="H31" sqref="H31"/>
    </sheetView>
  </sheetViews>
  <sheetFormatPr baseColWidth="10" defaultRowHeight="15"/>
  <cols>
    <col min="1" max="1" width="16.28515625" customWidth="1"/>
    <col min="7" max="7" width="15" customWidth="1"/>
    <col min="8" max="8" width="13.140625" customWidth="1"/>
  </cols>
  <sheetData>
    <row r="1" spans="1:8">
      <c r="A1" s="3" t="s">
        <v>1</v>
      </c>
      <c r="B1" s="3"/>
      <c r="C1" s="3"/>
      <c r="D1" s="3"/>
      <c r="E1" s="12" t="s">
        <v>53</v>
      </c>
      <c r="F1" s="13"/>
      <c r="G1" s="13"/>
      <c r="H1" s="14"/>
    </row>
    <row r="2" spans="1:8">
      <c r="A2" s="19" t="s">
        <v>2</v>
      </c>
      <c r="B2" s="21" t="s">
        <v>11</v>
      </c>
      <c r="C2" s="2">
        <v>0.7</v>
      </c>
      <c r="D2" s="1"/>
      <c r="E2" s="15" t="s">
        <v>10</v>
      </c>
      <c r="F2" s="16" t="s">
        <v>6</v>
      </c>
      <c r="G2" s="16" t="s">
        <v>7</v>
      </c>
      <c r="H2" s="17"/>
    </row>
    <row r="3" spans="1:8">
      <c r="A3" s="20" t="s">
        <v>3</v>
      </c>
      <c r="B3" s="22" t="s">
        <v>4</v>
      </c>
      <c r="C3" s="2">
        <v>1.5</v>
      </c>
      <c r="D3" s="1"/>
      <c r="E3" s="18" t="s">
        <v>8</v>
      </c>
      <c r="F3" s="4">
        <v>-0.7</v>
      </c>
      <c r="G3" s="4">
        <v>-1.1000000000000001</v>
      </c>
      <c r="H3" s="17"/>
    </row>
    <row r="4" spans="1:8">
      <c r="A4" s="1"/>
      <c r="B4" s="22" t="s">
        <v>5</v>
      </c>
      <c r="C4" s="2">
        <v>0</v>
      </c>
      <c r="D4" s="1"/>
      <c r="E4" s="18" t="s">
        <v>9</v>
      </c>
      <c r="F4" s="4">
        <v>0.7</v>
      </c>
      <c r="G4" s="4">
        <v>1.1000000000000001</v>
      </c>
      <c r="H4" s="17"/>
    </row>
    <row r="5" spans="1:8">
      <c r="A5" s="1"/>
      <c r="B5" s="23" t="s">
        <v>16</v>
      </c>
      <c r="C5" s="24">
        <v>1</v>
      </c>
      <c r="D5" s="1"/>
      <c r="E5" s="25"/>
      <c r="F5" s="26"/>
      <c r="G5" s="26"/>
      <c r="H5" s="17"/>
    </row>
    <row r="6" spans="1:8">
      <c r="A6" s="27" t="s">
        <v>0</v>
      </c>
      <c r="B6" s="27" t="s">
        <v>52</v>
      </c>
      <c r="C6" s="27" t="s">
        <v>51</v>
      </c>
      <c r="D6" s="27" t="s">
        <v>0</v>
      </c>
      <c r="E6" s="27" t="s">
        <v>12</v>
      </c>
      <c r="F6" s="27" t="s">
        <v>13</v>
      </c>
      <c r="G6" s="27" t="s">
        <v>14</v>
      </c>
      <c r="H6" s="27" t="s">
        <v>15</v>
      </c>
    </row>
    <row r="7" spans="1:8">
      <c r="A7" s="1">
        <v>0</v>
      </c>
      <c r="B7" s="5">
        <f>Phi*init+W</f>
        <v>1.0499999999999998</v>
      </c>
      <c r="C7" s="5">
        <f>Phi*init+Winit</f>
        <v>2.0499999999999998</v>
      </c>
      <c r="D7" s="1">
        <v>0</v>
      </c>
      <c r="E7" s="7">
        <f>Phione*init+W</f>
        <v>-1.0499999999999998</v>
      </c>
      <c r="F7" s="8">
        <f>Phitwo*init+W</f>
        <v>-1.6500000000000001</v>
      </c>
      <c r="G7" s="8">
        <f>Phithree*init+W</f>
        <v>1.0499999999999998</v>
      </c>
      <c r="H7" s="9">
        <f>Phifour*init+W</f>
        <v>1.6500000000000001</v>
      </c>
    </row>
    <row r="8" spans="1:8">
      <c r="A8" s="1">
        <v>1</v>
      </c>
      <c r="B8" s="5">
        <f t="shared" ref="B8:B27" si="0">Phi*B7+W</f>
        <v>0.73499999999999988</v>
      </c>
      <c r="C8" s="5">
        <f t="shared" ref="C8:C27" si="1">Phi*C7+W</f>
        <v>1.4349999999999998</v>
      </c>
      <c r="D8" s="1">
        <v>1</v>
      </c>
      <c r="E8" s="7">
        <f t="shared" ref="E8:E27" si="2">Phione*E7+W</f>
        <v>0.73499999999999988</v>
      </c>
      <c r="F8" s="8">
        <f t="shared" ref="F8:F27" si="3">Phitwo*F7+W</f>
        <v>1.8150000000000004</v>
      </c>
      <c r="G8" s="8">
        <f t="shared" ref="G8:G27" si="4">Phithree*G7+W</f>
        <v>0.73499999999999988</v>
      </c>
      <c r="H8" s="9">
        <f t="shared" ref="H8:H27" si="5">Phifour*H7+W</f>
        <v>1.8150000000000004</v>
      </c>
    </row>
    <row r="9" spans="1:8">
      <c r="A9" s="1">
        <v>2</v>
      </c>
      <c r="B9" s="5">
        <f t="shared" si="0"/>
        <v>0.51449999999999985</v>
      </c>
      <c r="C9" s="5">
        <f t="shared" si="1"/>
        <v>1.0044999999999997</v>
      </c>
      <c r="D9" s="1">
        <v>2</v>
      </c>
      <c r="E9" s="7">
        <f t="shared" si="2"/>
        <v>-0.51449999999999985</v>
      </c>
      <c r="F9" s="8">
        <f t="shared" si="3"/>
        <v>-1.9965000000000006</v>
      </c>
      <c r="G9" s="8">
        <f t="shared" si="4"/>
        <v>0.51449999999999985</v>
      </c>
      <c r="H9" s="9">
        <f t="shared" si="5"/>
        <v>1.9965000000000006</v>
      </c>
    </row>
    <row r="10" spans="1:8">
      <c r="A10" s="1">
        <v>3</v>
      </c>
      <c r="B10" s="5">
        <f t="shared" si="0"/>
        <v>0.36014999999999986</v>
      </c>
      <c r="C10" s="5">
        <f t="shared" si="1"/>
        <v>0.70314999999999972</v>
      </c>
      <c r="D10" s="1">
        <v>3</v>
      </c>
      <c r="E10" s="7">
        <f t="shared" si="2"/>
        <v>0.36014999999999986</v>
      </c>
      <c r="F10" s="8">
        <f t="shared" si="3"/>
        <v>2.1961500000000007</v>
      </c>
      <c r="G10" s="8">
        <f t="shared" si="4"/>
        <v>0.36014999999999986</v>
      </c>
      <c r="H10" s="9">
        <f t="shared" si="5"/>
        <v>2.1961500000000007</v>
      </c>
    </row>
    <row r="11" spans="1:8">
      <c r="A11" s="1">
        <v>4</v>
      </c>
      <c r="B11" s="5">
        <f t="shared" si="0"/>
        <v>0.25210499999999991</v>
      </c>
      <c r="C11" s="5">
        <f t="shared" si="1"/>
        <v>0.49220499999999978</v>
      </c>
      <c r="D11" s="1">
        <v>4</v>
      </c>
      <c r="E11" s="7">
        <f t="shared" si="2"/>
        <v>-0.25210499999999991</v>
      </c>
      <c r="F11" s="8">
        <f t="shared" si="3"/>
        <v>-2.4157650000000008</v>
      </c>
      <c r="G11" s="8">
        <f t="shared" si="4"/>
        <v>0.25210499999999991</v>
      </c>
      <c r="H11" s="9">
        <f t="shared" si="5"/>
        <v>2.4157650000000008</v>
      </c>
    </row>
    <row r="12" spans="1:8">
      <c r="A12" s="1">
        <v>5</v>
      </c>
      <c r="B12" s="5">
        <f t="shared" si="0"/>
        <v>0.17647349999999992</v>
      </c>
      <c r="C12" s="5">
        <f t="shared" si="1"/>
        <v>0.34454349999999984</v>
      </c>
      <c r="D12" s="1">
        <v>5</v>
      </c>
      <c r="E12" s="7">
        <f t="shared" si="2"/>
        <v>0.17647349999999992</v>
      </c>
      <c r="F12" s="8">
        <f t="shared" si="3"/>
        <v>2.6573415000000011</v>
      </c>
      <c r="G12" s="8">
        <f t="shared" si="4"/>
        <v>0.17647349999999992</v>
      </c>
      <c r="H12" s="9">
        <f t="shared" si="5"/>
        <v>2.6573415000000011</v>
      </c>
    </row>
    <row r="13" spans="1:8">
      <c r="A13" s="1">
        <v>6</v>
      </c>
      <c r="B13" s="5">
        <f t="shared" si="0"/>
        <v>0.12353144999999993</v>
      </c>
      <c r="C13" s="5">
        <f t="shared" si="1"/>
        <v>0.24118044999999988</v>
      </c>
      <c r="D13" s="1">
        <v>6</v>
      </c>
      <c r="E13" s="7">
        <f t="shared" si="2"/>
        <v>-0.12353144999999993</v>
      </c>
      <c r="F13" s="8">
        <f t="shared" si="3"/>
        <v>-2.9230756500000017</v>
      </c>
      <c r="G13" s="8">
        <f t="shared" si="4"/>
        <v>0.12353144999999993</v>
      </c>
      <c r="H13" s="9">
        <f t="shared" si="5"/>
        <v>2.9230756500000017</v>
      </c>
    </row>
    <row r="14" spans="1:8">
      <c r="A14" s="1">
        <v>7</v>
      </c>
      <c r="B14" s="5">
        <f t="shared" si="0"/>
        <v>8.6472014999999944E-2</v>
      </c>
      <c r="C14" s="5">
        <f t="shared" si="1"/>
        <v>0.16882631499999989</v>
      </c>
      <c r="D14" s="1">
        <v>7</v>
      </c>
      <c r="E14" s="7">
        <f t="shared" si="2"/>
        <v>8.6472014999999944E-2</v>
      </c>
      <c r="F14" s="8">
        <f t="shared" si="3"/>
        <v>3.2153832150000019</v>
      </c>
      <c r="G14" s="8">
        <f t="shared" si="4"/>
        <v>8.6472014999999944E-2</v>
      </c>
      <c r="H14" s="9">
        <f t="shared" si="5"/>
        <v>3.2153832150000019</v>
      </c>
    </row>
    <row r="15" spans="1:8">
      <c r="A15" s="1">
        <v>8</v>
      </c>
      <c r="B15" s="5">
        <f t="shared" si="0"/>
        <v>6.0530410499999958E-2</v>
      </c>
      <c r="C15" s="5">
        <f t="shared" si="1"/>
        <v>0.11817842049999992</v>
      </c>
      <c r="D15" s="1">
        <v>8</v>
      </c>
      <c r="E15" s="7">
        <f t="shared" si="2"/>
        <v>-6.0530410499999958E-2</v>
      </c>
      <c r="F15" s="8">
        <f t="shared" si="3"/>
        <v>-3.5369215365000022</v>
      </c>
      <c r="G15" s="8">
        <f t="shared" si="4"/>
        <v>6.0530410499999958E-2</v>
      </c>
      <c r="H15" s="9">
        <f t="shared" si="5"/>
        <v>3.5369215365000022</v>
      </c>
    </row>
    <row r="16" spans="1:8">
      <c r="A16" s="1">
        <v>9</v>
      </c>
      <c r="B16" s="5">
        <f t="shared" si="0"/>
        <v>4.2371287349999967E-2</v>
      </c>
      <c r="C16" s="5">
        <f t="shared" si="1"/>
        <v>8.2724894349999939E-2</v>
      </c>
      <c r="D16" s="1">
        <v>9</v>
      </c>
      <c r="E16" s="7">
        <f t="shared" si="2"/>
        <v>4.2371287349999967E-2</v>
      </c>
      <c r="F16" s="8">
        <f t="shared" si="3"/>
        <v>3.8906136901500026</v>
      </c>
      <c r="G16" s="8">
        <f t="shared" si="4"/>
        <v>4.2371287349999967E-2</v>
      </c>
      <c r="H16" s="9">
        <f t="shared" si="5"/>
        <v>3.8906136901500026</v>
      </c>
    </row>
    <row r="17" spans="1:8">
      <c r="A17" s="1">
        <v>10</v>
      </c>
      <c r="B17" s="5">
        <f t="shared" si="0"/>
        <v>2.9659901144999976E-2</v>
      </c>
      <c r="C17" s="5">
        <f t="shared" si="1"/>
        <v>5.7907426044999953E-2</v>
      </c>
      <c r="D17" s="1">
        <v>10</v>
      </c>
      <c r="E17" s="7">
        <f t="shared" si="2"/>
        <v>-2.9659901144999976E-2</v>
      </c>
      <c r="F17" s="8">
        <f t="shared" si="3"/>
        <v>-4.2796750591650028</v>
      </c>
      <c r="G17" s="8">
        <f t="shared" si="4"/>
        <v>2.9659901144999976E-2</v>
      </c>
      <c r="H17" s="9">
        <f t="shared" si="5"/>
        <v>4.2796750591650028</v>
      </c>
    </row>
    <row r="18" spans="1:8">
      <c r="A18" s="1">
        <v>11</v>
      </c>
      <c r="B18" s="5">
        <f t="shared" si="0"/>
        <v>2.0761930801499982E-2</v>
      </c>
      <c r="C18" s="5">
        <f t="shared" si="1"/>
        <v>4.0535198231499966E-2</v>
      </c>
      <c r="D18" s="1">
        <v>11</v>
      </c>
      <c r="E18" s="7">
        <f t="shared" si="2"/>
        <v>2.0761930801499982E-2</v>
      </c>
      <c r="F18" s="8">
        <f t="shared" si="3"/>
        <v>4.7076425650815032</v>
      </c>
      <c r="G18" s="8">
        <f t="shared" si="4"/>
        <v>2.0761930801499982E-2</v>
      </c>
      <c r="H18" s="9">
        <f t="shared" si="5"/>
        <v>4.7076425650815032</v>
      </c>
    </row>
    <row r="19" spans="1:8">
      <c r="A19" s="1">
        <v>12</v>
      </c>
      <c r="B19" s="5">
        <f t="shared" si="0"/>
        <v>1.4533351561049986E-2</v>
      </c>
      <c r="C19" s="5">
        <f t="shared" si="1"/>
        <v>2.8374638762049976E-2</v>
      </c>
      <c r="D19" s="1">
        <v>12</v>
      </c>
      <c r="E19" s="7">
        <f t="shared" si="2"/>
        <v>-1.4533351561049986E-2</v>
      </c>
      <c r="F19" s="8">
        <f t="shared" si="3"/>
        <v>-5.1784068215896539</v>
      </c>
      <c r="G19" s="8">
        <f t="shared" si="4"/>
        <v>1.4533351561049986E-2</v>
      </c>
      <c r="H19" s="9">
        <f t="shared" si="5"/>
        <v>5.1784068215896539</v>
      </c>
    </row>
    <row r="20" spans="1:8">
      <c r="A20" s="1">
        <v>13</v>
      </c>
      <c r="B20" s="5">
        <f t="shared" si="0"/>
        <v>1.017334609273499E-2</v>
      </c>
      <c r="C20" s="5">
        <f t="shared" si="1"/>
        <v>1.9862247133434981E-2</v>
      </c>
      <c r="D20" s="1">
        <v>13</v>
      </c>
      <c r="E20" s="7">
        <f t="shared" si="2"/>
        <v>1.017334609273499E-2</v>
      </c>
      <c r="F20" s="8">
        <f t="shared" si="3"/>
        <v>5.6962475037486202</v>
      </c>
      <c r="G20" s="8">
        <f t="shared" si="4"/>
        <v>1.017334609273499E-2</v>
      </c>
      <c r="H20" s="9">
        <f t="shared" si="5"/>
        <v>5.6962475037486202</v>
      </c>
    </row>
    <row r="21" spans="1:8">
      <c r="A21" s="1">
        <v>14</v>
      </c>
      <c r="B21" s="5">
        <f t="shared" si="0"/>
        <v>7.1213422649144924E-3</v>
      </c>
      <c r="C21" s="5">
        <f t="shared" si="1"/>
        <v>1.3903572993404487E-2</v>
      </c>
      <c r="D21" s="1">
        <v>14</v>
      </c>
      <c r="E21" s="7">
        <f t="shared" si="2"/>
        <v>-7.1213422649144924E-3</v>
      </c>
      <c r="F21" s="8">
        <f t="shared" si="3"/>
        <v>-6.265872254123483</v>
      </c>
      <c r="G21" s="8">
        <f t="shared" si="4"/>
        <v>7.1213422649144924E-3</v>
      </c>
      <c r="H21" s="9">
        <f t="shared" si="5"/>
        <v>6.265872254123483</v>
      </c>
    </row>
    <row r="22" spans="1:8">
      <c r="A22" s="1">
        <v>15</v>
      </c>
      <c r="B22" s="5">
        <f t="shared" si="0"/>
        <v>4.9849395854401441E-3</v>
      </c>
      <c r="C22" s="5">
        <f t="shared" si="1"/>
        <v>9.7325010953831399E-3</v>
      </c>
      <c r="D22" s="1">
        <v>15</v>
      </c>
      <c r="E22" s="7">
        <f t="shared" si="2"/>
        <v>4.9849395854401441E-3</v>
      </c>
      <c r="F22" s="8">
        <f t="shared" si="3"/>
        <v>6.892459479535832</v>
      </c>
      <c r="G22" s="8">
        <f t="shared" si="4"/>
        <v>4.9849395854401441E-3</v>
      </c>
      <c r="H22" s="9">
        <f t="shared" si="5"/>
        <v>6.892459479535832</v>
      </c>
    </row>
    <row r="23" spans="1:8">
      <c r="A23" s="1">
        <v>16</v>
      </c>
      <c r="B23" s="5">
        <f t="shared" si="0"/>
        <v>3.4894577098081008E-3</v>
      </c>
      <c r="C23" s="5">
        <f t="shared" si="1"/>
        <v>6.8127507667681978E-3</v>
      </c>
      <c r="D23" s="1">
        <v>16</v>
      </c>
      <c r="E23" s="7">
        <f t="shared" si="2"/>
        <v>-3.4894577098081008E-3</v>
      </c>
      <c r="F23" s="8">
        <f t="shared" si="3"/>
        <v>-7.5817054274894158</v>
      </c>
      <c r="G23" s="8">
        <f t="shared" si="4"/>
        <v>3.4894577098081008E-3</v>
      </c>
      <c r="H23" s="9">
        <f t="shared" si="5"/>
        <v>7.5817054274894158</v>
      </c>
    </row>
    <row r="24" spans="1:8">
      <c r="A24" s="1">
        <v>17</v>
      </c>
      <c r="B24" s="5">
        <f t="shared" si="0"/>
        <v>2.4426203968656705E-3</v>
      </c>
      <c r="C24" s="5">
        <f t="shared" si="1"/>
        <v>4.7689255367377378E-3</v>
      </c>
      <c r="D24" s="1">
        <v>17</v>
      </c>
      <c r="E24" s="7">
        <f t="shared" si="2"/>
        <v>2.4426203968656705E-3</v>
      </c>
      <c r="F24" s="8">
        <f t="shared" si="3"/>
        <v>8.3398759702383582</v>
      </c>
      <c r="G24" s="8">
        <f t="shared" si="4"/>
        <v>2.4426203968656705E-3</v>
      </c>
      <c r="H24" s="9">
        <f t="shared" si="5"/>
        <v>8.3398759702383582</v>
      </c>
    </row>
    <row r="25" spans="1:8">
      <c r="A25" s="1">
        <v>18</v>
      </c>
      <c r="B25" s="5">
        <f t="shared" si="0"/>
        <v>1.7098342778059691E-3</v>
      </c>
      <c r="C25" s="5">
        <f t="shared" si="1"/>
        <v>3.3382478757164164E-3</v>
      </c>
      <c r="D25" s="1">
        <v>18</v>
      </c>
      <c r="E25" s="7">
        <f t="shared" si="2"/>
        <v>-1.7098342778059691E-3</v>
      </c>
      <c r="F25" s="8">
        <f t="shared" si="3"/>
        <v>-9.1738635672621953</v>
      </c>
      <c r="G25" s="8">
        <f t="shared" si="4"/>
        <v>1.7098342778059691E-3</v>
      </c>
      <c r="H25" s="9">
        <f t="shared" si="5"/>
        <v>9.1738635672621953</v>
      </c>
    </row>
    <row r="26" spans="1:8">
      <c r="A26" s="1">
        <v>19</v>
      </c>
      <c r="B26" s="5">
        <f t="shared" si="0"/>
        <v>1.1968839944641783E-3</v>
      </c>
      <c r="C26" s="5">
        <f t="shared" si="1"/>
        <v>2.3367735130014914E-3</v>
      </c>
      <c r="D26" s="1">
        <v>19</v>
      </c>
      <c r="E26" s="7">
        <f t="shared" si="2"/>
        <v>1.1968839944641783E-3</v>
      </c>
      <c r="F26" s="8">
        <f t="shared" si="3"/>
        <v>10.091249923988416</v>
      </c>
      <c r="G26" s="8">
        <f t="shared" si="4"/>
        <v>1.1968839944641783E-3</v>
      </c>
      <c r="H26" s="9">
        <f t="shared" si="5"/>
        <v>10.091249923988416</v>
      </c>
    </row>
    <row r="27" spans="1:8">
      <c r="A27" s="1">
        <v>20</v>
      </c>
      <c r="B27" s="5">
        <f t="shared" si="0"/>
        <v>8.3781879612492471E-4</v>
      </c>
      <c r="C27" s="5">
        <f t="shared" si="1"/>
        <v>1.6357414591010439E-3</v>
      </c>
      <c r="D27" s="1">
        <v>20</v>
      </c>
      <c r="E27" s="7">
        <f t="shared" si="2"/>
        <v>-8.3781879612492471E-4</v>
      </c>
      <c r="F27" s="8">
        <f t="shared" si="3"/>
        <v>-11.100374916387258</v>
      </c>
      <c r="G27" s="8">
        <f t="shared" si="4"/>
        <v>8.3781879612492471E-4</v>
      </c>
      <c r="H27" s="9">
        <f t="shared" si="5"/>
        <v>11.100374916387258</v>
      </c>
    </row>
    <row r="28" spans="1:8">
      <c r="A28" s="28" t="s">
        <v>18</v>
      </c>
      <c r="B28" s="28" t="s">
        <v>17</v>
      </c>
      <c r="C28" s="29" t="s">
        <v>19</v>
      </c>
      <c r="D28" s="29" t="s">
        <v>20</v>
      </c>
      <c r="E28" s="29" t="s">
        <v>22</v>
      </c>
      <c r="F28" s="29" t="s">
        <v>23</v>
      </c>
      <c r="G28" s="29" t="s">
        <v>21</v>
      </c>
      <c r="H28" s="30" t="s">
        <v>24</v>
      </c>
    </row>
    <row r="29" spans="1:8">
      <c r="A29" s="1">
        <v>0</v>
      </c>
      <c r="B29" s="7">
        <f t="shared" ref="B29:B49" si="6">C7-B7</f>
        <v>1</v>
      </c>
      <c r="C29" s="9">
        <f t="shared" ref="C29:C49" si="7">Phi^A29</f>
        <v>1</v>
      </c>
      <c r="D29" s="1">
        <v>0</v>
      </c>
      <c r="E29" s="5">
        <f>Phi*init</f>
        <v>1.0499999999999998</v>
      </c>
      <c r="F29" s="5">
        <f>Phi*init+1</f>
        <v>2.0499999999999998</v>
      </c>
      <c r="G29" s="5">
        <f>F29-E29</f>
        <v>1</v>
      </c>
      <c r="H29" s="5">
        <f>Phi^D29</f>
        <v>1</v>
      </c>
    </row>
    <row r="30" spans="1:8">
      <c r="A30" s="1">
        <v>1</v>
      </c>
      <c r="B30" s="7">
        <f t="shared" si="6"/>
        <v>0.7</v>
      </c>
      <c r="C30" s="9">
        <f t="shared" si="7"/>
        <v>0.7</v>
      </c>
      <c r="D30" s="1">
        <v>1</v>
      </c>
      <c r="E30" s="5">
        <f t="shared" ref="E30:E49" si="8">Phi*E29</f>
        <v>0.73499999999999988</v>
      </c>
      <c r="F30" s="5">
        <f t="shared" ref="F30:F49" si="9">Phi*F29+1</f>
        <v>2.4349999999999996</v>
      </c>
      <c r="G30" s="5">
        <f t="shared" ref="G30:G49" si="10">F30-E30</f>
        <v>1.6999999999999997</v>
      </c>
      <c r="H30" s="5">
        <f t="shared" ref="H30:H49" si="11">H29+Phi^D30</f>
        <v>1.7</v>
      </c>
    </row>
    <row r="31" spans="1:8">
      <c r="A31" s="1">
        <v>2</v>
      </c>
      <c r="B31" s="7">
        <f t="shared" si="6"/>
        <v>0.48999999999999988</v>
      </c>
      <c r="C31" s="9">
        <f t="shared" si="7"/>
        <v>0.48999999999999994</v>
      </c>
      <c r="D31" s="1">
        <v>2</v>
      </c>
      <c r="E31" s="5">
        <f t="shared" si="8"/>
        <v>0.51449999999999985</v>
      </c>
      <c r="F31" s="5">
        <f t="shared" si="9"/>
        <v>2.7044999999999995</v>
      </c>
      <c r="G31" s="5">
        <f t="shared" si="10"/>
        <v>2.1899999999999995</v>
      </c>
      <c r="H31" s="5">
        <f t="shared" si="11"/>
        <v>2.19</v>
      </c>
    </row>
    <row r="32" spans="1:8">
      <c r="A32" s="1">
        <v>3</v>
      </c>
      <c r="B32" s="7">
        <f t="shared" si="6"/>
        <v>0.34299999999999986</v>
      </c>
      <c r="C32" s="9">
        <f t="shared" si="7"/>
        <v>0.34299999999999992</v>
      </c>
      <c r="D32" s="1">
        <v>3</v>
      </c>
      <c r="E32" s="5">
        <f t="shared" si="8"/>
        <v>0.36014999999999986</v>
      </c>
      <c r="F32" s="5">
        <f t="shared" si="9"/>
        <v>2.8931499999999994</v>
      </c>
      <c r="G32" s="5">
        <f t="shared" si="10"/>
        <v>2.5329999999999995</v>
      </c>
      <c r="H32" s="5">
        <f t="shared" si="11"/>
        <v>2.5329999999999999</v>
      </c>
    </row>
    <row r="33" spans="1:8">
      <c r="A33" s="1">
        <v>4</v>
      </c>
      <c r="B33" s="7">
        <f t="shared" si="6"/>
        <v>0.24009999999999987</v>
      </c>
      <c r="C33" s="9">
        <f t="shared" si="7"/>
        <v>0.24009999999999992</v>
      </c>
      <c r="D33" s="1">
        <v>4</v>
      </c>
      <c r="E33" s="5">
        <f t="shared" si="8"/>
        <v>0.25210499999999991</v>
      </c>
      <c r="F33" s="5">
        <f t="shared" si="9"/>
        <v>3.0252049999999997</v>
      </c>
      <c r="G33" s="5">
        <f t="shared" si="10"/>
        <v>2.7730999999999999</v>
      </c>
      <c r="H33" s="5">
        <f t="shared" si="11"/>
        <v>2.7730999999999999</v>
      </c>
    </row>
    <row r="34" spans="1:8">
      <c r="A34" s="1">
        <v>5</v>
      </c>
      <c r="B34" s="7">
        <f t="shared" si="6"/>
        <v>0.16806999999999991</v>
      </c>
      <c r="C34" s="9">
        <f t="shared" si="7"/>
        <v>0.16806999999999994</v>
      </c>
      <c r="D34" s="1">
        <v>5</v>
      </c>
      <c r="E34" s="5">
        <f t="shared" si="8"/>
        <v>0.17647349999999992</v>
      </c>
      <c r="F34" s="5">
        <f t="shared" si="9"/>
        <v>3.1176434999999998</v>
      </c>
      <c r="G34" s="5">
        <f t="shared" si="10"/>
        <v>2.9411700000000001</v>
      </c>
      <c r="H34" s="5">
        <f t="shared" si="11"/>
        <v>2.9411699999999996</v>
      </c>
    </row>
    <row r="35" spans="1:8">
      <c r="A35" s="1">
        <v>6</v>
      </c>
      <c r="B35" s="7">
        <f t="shared" si="6"/>
        <v>0.11764899999999995</v>
      </c>
      <c r="C35" s="9">
        <f t="shared" si="7"/>
        <v>0.11764899999999995</v>
      </c>
      <c r="D35" s="1">
        <v>6</v>
      </c>
      <c r="E35" s="5">
        <f t="shared" si="8"/>
        <v>0.12353144999999993</v>
      </c>
      <c r="F35" s="5">
        <f t="shared" si="9"/>
        <v>3.1823504499999995</v>
      </c>
      <c r="G35" s="5">
        <f t="shared" si="10"/>
        <v>3.0588189999999997</v>
      </c>
      <c r="H35" s="5">
        <f t="shared" si="11"/>
        <v>3.0588189999999997</v>
      </c>
    </row>
    <row r="36" spans="1:8">
      <c r="A36" s="1">
        <v>7</v>
      </c>
      <c r="B36" s="7">
        <f t="shared" si="6"/>
        <v>8.235429999999995E-2</v>
      </c>
      <c r="C36" s="9">
        <f t="shared" si="7"/>
        <v>8.235429999999995E-2</v>
      </c>
      <c r="D36" s="1">
        <v>7</v>
      </c>
      <c r="E36" s="5">
        <f t="shared" si="8"/>
        <v>8.6472014999999944E-2</v>
      </c>
      <c r="F36" s="5">
        <f t="shared" si="9"/>
        <v>3.2276453149999993</v>
      </c>
      <c r="G36" s="5">
        <f t="shared" si="10"/>
        <v>3.1411732999999993</v>
      </c>
      <c r="H36" s="5">
        <f t="shared" si="11"/>
        <v>3.1411732999999997</v>
      </c>
    </row>
    <row r="37" spans="1:8">
      <c r="A37" s="1">
        <v>8</v>
      </c>
      <c r="B37" s="7">
        <f t="shared" si="6"/>
        <v>5.7648009999999965E-2</v>
      </c>
      <c r="C37" s="9">
        <f t="shared" si="7"/>
        <v>5.7648009999999965E-2</v>
      </c>
      <c r="D37" s="1">
        <v>8</v>
      </c>
      <c r="E37" s="5">
        <f t="shared" si="8"/>
        <v>6.0530410499999958E-2</v>
      </c>
      <c r="F37" s="5">
        <f t="shared" si="9"/>
        <v>3.2593517204999993</v>
      </c>
      <c r="G37" s="5">
        <f t="shared" si="10"/>
        <v>3.1988213099999996</v>
      </c>
      <c r="H37" s="5">
        <f t="shared" si="11"/>
        <v>3.1988213099999996</v>
      </c>
    </row>
    <row r="38" spans="1:8">
      <c r="A38" s="1">
        <v>9</v>
      </c>
      <c r="B38" s="7">
        <f t="shared" si="6"/>
        <v>4.0353606999999972E-2</v>
      </c>
      <c r="C38" s="9">
        <f t="shared" si="7"/>
        <v>4.0353606999999972E-2</v>
      </c>
      <c r="D38" s="1">
        <v>9</v>
      </c>
      <c r="E38" s="5">
        <f t="shared" si="8"/>
        <v>4.2371287349999967E-2</v>
      </c>
      <c r="F38" s="5">
        <f t="shared" si="9"/>
        <v>3.2815462043499992</v>
      </c>
      <c r="G38" s="5">
        <f t="shared" si="10"/>
        <v>3.2391749169999993</v>
      </c>
      <c r="H38" s="5">
        <f t="shared" si="11"/>
        <v>3.2391749169999997</v>
      </c>
    </row>
    <row r="39" spans="1:8">
      <c r="A39" s="1">
        <v>10</v>
      </c>
      <c r="B39" s="7">
        <f t="shared" si="6"/>
        <v>2.8247524899999977E-2</v>
      </c>
      <c r="C39" s="9">
        <f t="shared" si="7"/>
        <v>2.824752489999998E-2</v>
      </c>
      <c r="D39" s="1">
        <v>10</v>
      </c>
      <c r="E39" s="5">
        <f t="shared" si="8"/>
        <v>2.9659901144999976E-2</v>
      </c>
      <c r="F39" s="5">
        <f t="shared" si="9"/>
        <v>3.2970823430449991</v>
      </c>
      <c r="G39" s="5">
        <f t="shared" si="10"/>
        <v>3.2674224418999991</v>
      </c>
      <c r="H39" s="5">
        <f t="shared" si="11"/>
        <v>3.2674224418999995</v>
      </c>
    </row>
    <row r="40" spans="1:8">
      <c r="A40" s="1">
        <v>11</v>
      </c>
      <c r="B40" s="7">
        <f t="shared" si="6"/>
        <v>1.9773267429999984E-2</v>
      </c>
      <c r="C40" s="9">
        <f t="shared" si="7"/>
        <v>1.9773267429999984E-2</v>
      </c>
      <c r="D40" s="1">
        <v>11</v>
      </c>
      <c r="E40" s="5">
        <f t="shared" si="8"/>
        <v>2.0761930801499982E-2</v>
      </c>
      <c r="F40" s="5">
        <f t="shared" si="9"/>
        <v>3.3079576401314994</v>
      </c>
      <c r="G40" s="5">
        <f t="shared" si="10"/>
        <v>3.2871957093299993</v>
      </c>
      <c r="H40" s="5">
        <f t="shared" si="11"/>
        <v>3.2871957093299997</v>
      </c>
    </row>
    <row r="41" spans="1:8">
      <c r="A41" s="1">
        <v>12</v>
      </c>
      <c r="B41" s="7">
        <f t="shared" si="6"/>
        <v>1.384128720099999E-2</v>
      </c>
      <c r="C41" s="9">
        <f t="shared" si="7"/>
        <v>1.3841287200999986E-2</v>
      </c>
      <c r="D41" s="1">
        <v>12</v>
      </c>
      <c r="E41" s="5">
        <f t="shared" si="8"/>
        <v>1.4533351561049986E-2</v>
      </c>
      <c r="F41" s="5">
        <f t="shared" si="9"/>
        <v>3.3155703480920495</v>
      </c>
      <c r="G41" s="5">
        <f t="shared" si="10"/>
        <v>3.3010369965309994</v>
      </c>
      <c r="H41" s="5">
        <f t="shared" si="11"/>
        <v>3.3010369965309998</v>
      </c>
    </row>
    <row r="42" spans="1:8">
      <c r="A42" s="1">
        <v>13</v>
      </c>
      <c r="B42" s="7">
        <f t="shared" si="6"/>
        <v>9.6889010406999918E-3</v>
      </c>
      <c r="C42" s="9">
        <f t="shared" si="7"/>
        <v>9.68890104069999E-3</v>
      </c>
      <c r="D42" s="1">
        <v>13</v>
      </c>
      <c r="E42" s="5">
        <f t="shared" si="8"/>
        <v>1.017334609273499E-2</v>
      </c>
      <c r="F42" s="5">
        <f t="shared" si="9"/>
        <v>3.3208992436644347</v>
      </c>
      <c r="G42" s="5">
        <f t="shared" si="10"/>
        <v>3.3107258975716998</v>
      </c>
      <c r="H42" s="5">
        <f t="shared" si="11"/>
        <v>3.3107258975716998</v>
      </c>
    </row>
    <row r="43" spans="1:8">
      <c r="A43" s="1">
        <v>14</v>
      </c>
      <c r="B43" s="7">
        <f t="shared" si="6"/>
        <v>6.7822307284899942E-3</v>
      </c>
      <c r="C43" s="9">
        <f t="shared" si="7"/>
        <v>6.7822307284899925E-3</v>
      </c>
      <c r="D43" s="1">
        <v>14</v>
      </c>
      <c r="E43" s="5">
        <f t="shared" si="8"/>
        <v>7.1213422649144924E-3</v>
      </c>
      <c r="F43" s="5">
        <f t="shared" si="9"/>
        <v>3.3246294705651041</v>
      </c>
      <c r="G43" s="5">
        <f t="shared" si="10"/>
        <v>3.3175081283001897</v>
      </c>
      <c r="H43" s="5">
        <f t="shared" si="11"/>
        <v>3.3175081283001897</v>
      </c>
    </row>
    <row r="44" spans="1:8">
      <c r="A44" s="1">
        <v>15</v>
      </c>
      <c r="B44" s="7">
        <f t="shared" si="6"/>
        <v>4.7475615099429958E-3</v>
      </c>
      <c r="C44" s="9">
        <f t="shared" si="7"/>
        <v>4.747561509942994E-3</v>
      </c>
      <c r="D44" s="1">
        <v>15</v>
      </c>
      <c r="E44" s="5">
        <f t="shared" si="8"/>
        <v>4.9849395854401441E-3</v>
      </c>
      <c r="F44" s="5">
        <f t="shared" si="9"/>
        <v>3.3272406293955727</v>
      </c>
      <c r="G44" s="5">
        <f t="shared" si="10"/>
        <v>3.3222556898101328</v>
      </c>
      <c r="H44" s="5">
        <f t="shared" si="11"/>
        <v>3.3222556898101328</v>
      </c>
    </row>
    <row r="45" spans="1:8">
      <c r="A45" s="1">
        <v>16</v>
      </c>
      <c r="B45" s="7">
        <f t="shared" si="6"/>
        <v>3.323293056960097E-3</v>
      </c>
      <c r="C45" s="9">
        <f t="shared" si="7"/>
        <v>3.3232930569600961E-3</v>
      </c>
      <c r="D45" s="1">
        <v>16</v>
      </c>
      <c r="E45" s="5">
        <f t="shared" si="8"/>
        <v>3.4894577098081008E-3</v>
      </c>
      <c r="F45" s="5">
        <f t="shared" si="9"/>
        <v>3.3290684405769007</v>
      </c>
      <c r="G45" s="5">
        <f t="shared" si="10"/>
        <v>3.3255789828670927</v>
      </c>
      <c r="H45" s="5">
        <f t="shared" si="11"/>
        <v>3.3255789828670927</v>
      </c>
    </row>
    <row r="46" spans="1:8">
      <c r="A46" s="1">
        <v>17</v>
      </c>
      <c r="B46" s="7">
        <f t="shared" si="6"/>
        <v>2.3263051398720674E-3</v>
      </c>
      <c r="C46" s="9">
        <f t="shared" si="7"/>
        <v>2.3263051398720669E-3</v>
      </c>
      <c r="D46" s="1">
        <v>17</v>
      </c>
      <c r="E46" s="5">
        <f t="shared" si="8"/>
        <v>2.4426203968656705E-3</v>
      </c>
      <c r="F46" s="5">
        <f t="shared" si="9"/>
        <v>3.3303479084038301</v>
      </c>
      <c r="G46" s="5">
        <f t="shared" si="10"/>
        <v>3.3279052880069644</v>
      </c>
      <c r="H46" s="5">
        <f t="shared" si="11"/>
        <v>3.3279052880069648</v>
      </c>
    </row>
    <row r="47" spans="1:8">
      <c r="A47" s="1">
        <v>18</v>
      </c>
      <c r="B47" s="7">
        <f t="shared" si="6"/>
        <v>1.6284135979104473E-3</v>
      </c>
      <c r="C47" s="9">
        <f t="shared" si="7"/>
        <v>1.6284135979104468E-3</v>
      </c>
      <c r="D47" s="1">
        <v>18</v>
      </c>
      <c r="E47" s="5">
        <f t="shared" si="8"/>
        <v>1.7098342778059691E-3</v>
      </c>
      <c r="F47" s="5">
        <f t="shared" si="9"/>
        <v>3.3312435358826811</v>
      </c>
      <c r="G47" s="5">
        <f t="shared" si="10"/>
        <v>3.3295337016048752</v>
      </c>
      <c r="H47" s="5">
        <f t="shared" si="11"/>
        <v>3.3295337016048752</v>
      </c>
    </row>
    <row r="48" spans="1:8">
      <c r="A48" s="1">
        <v>19</v>
      </c>
      <c r="B48" s="7">
        <f t="shared" si="6"/>
        <v>1.1398895185373132E-3</v>
      </c>
      <c r="C48" s="9">
        <f t="shared" si="7"/>
        <v>1.1398895185373127E-3</v>
      </c>
      <c r="D48" s="1">
        <v>19</v>
      </c>
      <c r="E48" s="5">
        <f t="shared" si="8"/>
        <v>1.1968839944641783E-3</v>
      </c>
      <c r="F48" s="5">
        <f t="shared" si="9"/>
        <v>3.3318704751178765</v>
      </c>
      <c r="G48" s="5">
        <f t="shared" si="10"/>
        <v>3.3306735911234124</v>
      </c>
      <c r="H48" s="5">
        <f t="shared" si="11"/>
        <v>3.3306735911234124</v>
      </c>
    </row>
    <row r="49" spans="1:8">
      <c r="A49" s="1">
        <v>20</v>
      </c>
      <c r="B49" s="10">
        <f t="shared" si="6"/>
        <v>7.9792266297611916E-4</v>
      </c>
      <c r="C49" s="11">
        <f t="shared" si="7"/>
        <v>7.9792266297611884E-4</v>
      </c>
      <c r="D49" s="1">
        <v>20</v>
      </c>
      <c r="E49" s="6">
        <f t="shared" si="8"/>
        <v>8.3781879612492471E-4</v>
      </c>
      <c r="F49" s="6">
        <f t="shared" si="9"/>
        <v>3.3323093325825135</v>
      </c>
      <c r="G49" s="6">
        <f t="shared" si="10"/>
        <v>3.3314715137863886</v>
      </c>
      <c r="H49" s="6">
        <f t="shared" si="11"/>
        <v>3.3314715137863886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"/>
  <sheetViews>
    <sheetView tabSelected="1" zoomScale="70" zoomScaleNormal="70" workbookViewId="0">
      <selection activeCell="Z18" sqref="Z18"/>
    </sheetView>
  </sheetViews>
  <sheetFormatPr baseColWidth="10" defaultRowHeight="15"/>
  <cols>
    <col min="1" max="1" width="1.5703125" customWidth="1"/>
    <col min="8" max="8" width="7.28515625" customWidth="1"/>
    <col min="9" max="9" width="1.85546875" customWidth="1"/>
    <col min="10" max="10" width="4.85546875" customWidth="1"/>
    <col min="13" max="13" width="2.5703125" customWidth="1"/>
    <col min="14" max="14" width="3.7109375" customWidth="1"/>
    <col min="15" max="15" width="4.85546875" customWidth="1"/>
    <col min="21" max="22" width="6.140625" customWidth="1"/>
    <col min="25" max="25" width="3.42578125" customWidth="1"/>
    <col min="28" max="28" width="3.140625" customWidth="1"/>
  </cols>
  <sheetData>
    <row r="1" spans="1:28">
      <c r="A1" s="48"/>
      <c r="B1" s="48"/>
      <c r="C1" s="48"/>
      <c r="D1" s="48"/>
      <c r="E1" s="48"/>
      <c r="F1" s="48"/>
      <c r="G1" s="48"/>
      <c r="H1" s="49"/>
      <c r="I1" s="1"/>
      <c r="J1" s="1"/>
      <c r="K1" s="1"/>
      <c r="L1" s="1"/>
      <c r="M1" s="1"/>
      <c r="N1" s="1"/>
      <c r="O1" s="31" t="s">
        <v>41</v>
      </c>
      <c r="P1" s="32" t="s">
        <v>42</v>
      </c>
      <c r="Q1" s="33"/>
      <c r="R1" s="33"/>
      <c r="S1" s="33"/>
      <c r="T1" s="33"/>
      <c r="U1" s="33"/>
      <c r="V1" s="33"/>
      <c r="W1" s="33"/>
      <c r="X1" s="33"/>
      <c r="Y1" s="33"/>
      <c r="Z1" s="32" t="s">
        <v>43</v>
      </c>
      <c r="AA1" s="33"/>
      <c r="AB1" s="34"/>
    </row>
    <row r="2" spans="1:28">
      <c r="A2" s="47"/>
      <c r="B2" s="40" t="s">
        <v>40</v>
      </c>
      <c r="C2" s="36"/>
      <c r="D2" s="36"/>
      <c r="E2" s="36"/>
      <c r="F2" s="36"/>
      <c r="G2" s="36"/>
      <c r="H2" s="39"/>
      <c r="I2" s="1"/>
      <c r="J2" s="50" t="s">
        <v>32</v>
      </c>
      <c r="K2" s="51"/>
      <c r="L2" s="51"/>
      <c r="M2" s="52"/>
      <c r="N2" s="1"/>
      <c r="O2" s="35"/>
      <c r="P2" s="56" t="s">
        <v>44</v>
      </c>
      <c r="Q2" s="2" t="s">
        <v>45</v>
      </c>
      <c r="R2" s="57" t="s">
        <v>46</v>
      </c>
      <c r="S2" s="36"/>
      <c r="T2" s="36" t="s">
        <v>47</v>
      </c>
      <c r="U2" s="36"/>
      <c r="V2" s="36"/>
      <c r="W2" s="36" t="s">
        <v>48</v>
      </c>
      <c r="X2" s="36" t="s">
        <v>26</v>
      </c>
      <c r="Y2" s="36"/>
      <c r="Z2" s="58" t="s">
        <v>49</v>
      </c>
      <c r="AA2" s="24" t="s">
        <v>46</v>
      </c>
      <c r="AB2" s="39"/>
    </row>
    <row r="3" spans="1:28">
      <c r="A3" s="35"/>
      <c r="B3" s="36"/>
      <c r="C3" s="36"/>
      <c r="D3" s="36"/>
      <c r="E3" s="36"/>
      <c r="F3" s="37" t="s">
        <v>25</v>
      </c>
      <c r="G3" s="38" t="s">
        <v>26</v>
      </c>
      <c r="H3" s="39"/>
      <c r="I3" s="1"/>
      <c r="J3" s="53"/>
      <c r="K3" s="48"/>
      <c r="L3" s="48" t="s">
        <v>36</v>
      </c>
      <c r="M3" s="49"/>
      <c r="N3" s="1"/>
      <c r="O3" s="35"/>
      <c r="P3" s="59">
        <f t="shared" ref="P3:P13" si="0">-(_c)+d*R3</f>
        <v>-0.5</v>
      </c>
      <c r="Q3" s="42">
        <f t="shared" ref="Q3:Q13" si="1">a-b*R3</f>
        <v>3</v>
      </c>
      <c r="R3" s="60">
        <v>0</v>
      </c>
      <c r="S3" s="36"/>
      <c r="T3" s="61" t="s">
        <v>50</v>
      </c>
      <c r="U3" s="61"/>
      <c r="V3" s="36"/>
      <c r="W3" s="61" t="s">
        <v>50</v>
      </c>
      <c r="X3" s="36">
        <v>2.5</v>
      </c>
      <c r="Y3" s="36"/>
      <c r="Z3" s="58"/>
      <c r="AA3" s="24"/>
      <c r="AB3" s="39"/>
    </row>
    <row r="4" spans="1:28">
      <c r="A4" s="35"/>
      <c r="B4" s="40" t="s">
        <v>27</v>
      </c>
      <c r="C4" s="2">
        <v>3</v>
      </c>
      <c r="D4" s="36"/>
      <c r="E4" s="36"/>
      <c r="F4" s="35">
        <v>0</v>
      </c>
      <c r="G4" s="41">
        <v>3</v>
      </c>
      <c r="H4" s="39"/>
      <c r="I4" s="1"/>
      <c r="J4" s="53"/>
      <c r="K4" s="48" t="s">
        <v>33</v>
      </c>
      <c r="L4" s="2" t="s">
        <v>37</v>
      </c>
      <c r="M4" s="49"/>
      <c r="N4" s="1"/>
      <c r="O4" s="35"/>
      <c r="P4" s="59">
        <f t="shared" si="0"/>
        <v>-9.9999999999999978E-2</v>
      </c>
      <c r="Q4" s="42">
        <f t="shared" si="1"/>
        <v>2.5</v>
      </c>
      <c r="R4" s="60">
        <v>1</v>
      </c>
      <c r="S4" s="36"/>
      <c r="T4" s="36">
        <f t="shared" ref="T4:T13" si="2">-(_c)+d*X3</f>
        <v>0.5</v>
      </c>
      <c r="U4" s="36"/>
      <c r="V4" s="36"/>
      <c r="W4" s="36">
        <f>T4</f>
        <v>0.5</v>
      </c>
      <c r="X4" s="36">
        <f t="shared" ref="X4:X13" si="3">(a-T4)/b</f>
        <v>5</v>
      </c>
      <c r="Y4" s="36"/>
      <c r="Z4" s="59">
        <f>T4</f>
        <v>0.5</v>
      </c>
      <c r="AA4" s="42">
        <f>X3</f>
        <v>2.5</v>
      </c>
      <c r="AB4" s="39"/>
    </row>
    <row r="5" spans="1:28">
      <c r="A5" s="35"/>
      <c r="B5" s="40"/>
      <c r="C5" s="36"/>
      <c r="D5" s="36"/>
      <c r="E5" s="36"/>
      <c r="F5" s="35">
        <v>1</v>
      </c>
      <c r="G5" s="24">
        <f>(-(d/b))*G4+((a+_c)/b)</f>
        <v>4.5999999999999996</v>
      </c>
      <c r="H5" s="39"/>
      <c r="I5" s="1"/>
      <c r="J5" s="53"/>
      <c r="K5" s="48" t="s">
        <v>34</v>
      </c>
      <c r="L5" s="2" t="s">
        <v>38</v>
      </c>
      <c r="M5" s="49"/>
      <c r="N5" s="1"/>
      <c r="O5" s="35"/>
      <c r="P5" s="59">
        <f t="shared" si="0"/>
        <v>0.30000000000000004</v>
      </c>
      <c r="Q5" s="42">
        <f t="shared" si="1"/>
        <v>2</v>
      </c>
      <c r="R5" s="60">
        <v>2</v>
      </c>
      <c r="S5" s="36"/>
      <c r="T5" s="36">
        <f t="shared" si="2"/>
        <v>1.5</v>
      </c>
      <c r="U5" s="36"/>
      <c r="V5" s="36"/>
      <c r="W5" s="36">
        <f t="shared" ref="W5:W13" si="4">T5</f>
        <v>1.5</v>
      </c>
      <c r="X5" s="36">
        <f t="shared" si="3"/>
        <v>3</v>
      </c>
      <c r="Y5" s="36"/>
      <c r="Z5" s="59">
        <f>W4</f>
        <v>0.5</v>
      </c>
      <c r="AA5" s="42">
        <f>X4</f>
        <v>5</v>
      </c>
      <c r="AB5" s="39"/>
    </row>
    <row r="6" spans="1:28">
      <c r="A6" s="35"/>
      <c r="B6" s="40" t="s">
        <v>28</v>
      </c>
      <c r="C6" s="2">
        <v>0.5</v>
      </c>
      <c r="D6" s="36"/>
      <c r="E6" s="36"/>
      <c r="F6" s="35">
        <v>2</v>
      </c>
      <c r="G6" s="42">
        <f t="shared" ref="G6:G14" si="5">(-(d/b))*G5+((a+_c)/b)</f>
        <v>3.3200000000000003</v>
      </c>
      <c r="H6" s="39"/>
      <c r="I6" s="1"/>
      <c r="J6" s="53"/>
      <c r="K6" s="48" t="s">
        <v>35</v>
      </c>
      <c r="L6" s="2" t="s">
        <v>39</v>
      </c>
      <c r="M6" s="49"/>
      <c r="N6" s="1"/>
      <c r="O6" s="35"/>
      <c r="P6" s="59">
        <f t="shared" si="0"/>
        <v>0.70000000000000018</v>
      </c>
      <c r="Q6" s="42">
        <f t="shared" si="1"/>
        <v>1.5</v>
      </c>
      <c r="R6" s="60">
        <v>3</v>
      </c>
      <c r="S6" s="36"/>
      <c r="T6" s="36">
        <f t="shared" si="2"/>
        <v>0.70000000000000018</v>
      </c>
      <c r="U6" s="36"/>
      <c r="V6" s="36"/>
      <c r="W6" s="36">
        <f t="shared" si="4"/>
        <v>0.70000000000000018</v>
      </c>
      <c r="X6" s="36">
        <f t="shared" si="3"/>
        <v>4.5999999999999996</v>
      </c>
      <c r="Y6" s="36"/>
      <c r="Z6" s="59">
        <f>T5</f>
        <v>1.5</v>
      </c>
      <c r="AA6" s="42">
        <f>X4</f>
        <v>5</v>
      </c>
      <c r="AB6" s="39"/>
    </row>
    <row r="7" spans="1:28">
      <c r="A7" s="35"/>
      <c r="B7" s="40"/>
      <c r="C7" s="36"/>
      <c r="D7" s="36"/>
      <c r="E7" s="36"/>
      <c r="F7" s="35">
        <v>3</v>
      </c>
      <c r="G7" s="42">
        <f t="shared" si="5"/>
        <v>4.3439999999999994</v>
      </c>
      <c r="H7" s="39"/>
      <c r="I7" s="1"/>
      <c r="J7" s="20"/>
      <c r="K7" s="54"/>
      <c r="L7" s="54"/>
      <c r="M7" s="55"/>
      <c r="N7" s="1"/>
      <c r="O7" s="35"/>
      <c r="P7" s="59">
        <f t="shared" si="0"/>
        <v>1.1000000000000001</v>
      </c>
      <c r="Q7" s="42">
        <f t="shared" si="1"/>
        <v>1</v>
      </c>
      <c r="R7" s="60">
        <v>4</v>
      </c>
      <c r="S7" s="36"/>
      <c r="T7" s="36">
        <f t="shared" si="2"/>
        <v>1.3399999999999999</v>
      </c>
      <c r="U7" s="36"/>
      <c r="V7" s="36"/>
      <c r="W7" s="36">
        <f t="shared" si="4"/>
        <v>1.3399999999999999</v>
      </c>
      <c r="X7" s="36">
        <f t="shared" si="3"/>
        <v>3.3200000000000003</v>
      </c>
      <c r="Y7" s="36"/>
      <c r="Z7" s="59">
        <f>W5</f>
        <v>1.5</v>
      </c>
      <c r="AA7" s="42">
        <f>X5</f>
        <v>3</v>
      </c>
      <c r="AB7" s="39"/>
    </row>
    <row r="8" spans="1:28">
      <c r="A8" s="35"/>
      <c r="B8" s="40" t="s">
        <v>29</v>
      </c>
      <c r="C8" s="2">
        <v>0.5</v>
      </c>
      <c r="D8" s="36"/>
      <c r="E8" s="36"/>
      <c r="F8" s="35">
        <v>4</v>
      </c>
      <c r="G8" s="42">
        <f t="shared" si="5"/>
        <v>3.5248000000000004</v>
      </c>
      <c r="H8" s="39"/>
      <c r="I8" s="1"/>
      <c r="J8" s="1"/>
      <c r="K8" s="1"/>
      <c r="L8" s="1"/>
      <c r="M8" s="1"/>
      <c r="N8" s="1"/>
      <c r="O8" s="35"/>
      <c r="P8" s="59">
        <f t="shared" si="0"/>
        <v>1.5</v>
      </c>
      <c r="Q8" s="42">
        <f t="shared" si="1"/>
        <v>0.5</v>
      </c>
      <c r="R8" s="60">
        <v>5</v>
      </c>
      <c r="S8" s="36"/>
      <c r="T8" s="36">
        <f t="shared" si="2"/>
        <v>0.82800000000000029</v>
      </c>
      <c r="U8" s="36"/>
      <c r="V8" s="36"/>
      <c r="W8" s="36">
        <f t="shared" si="4"/>
        <v>0.82800000000000029</v>
      </c>
      <c r="X8" s="36">
        <f t="shared" si="3"/>
        <v>4.3439999999999994</v>
      </c>
      <c r="Y8" s="36"/>
      <c r="Z8" s="59">
        <f>T6</f>
        <v>0.70000000000000018</v>
      </c>
      <c r="AA8" s="42">
        <f>X5</f>
        <v>3</v>
      </c>
      <c r="AB8" s="39"/>
    </row>
    <row r="9" spans="1:28">
      <c r="A9" s="35"/>
      <c r="B9" s="40"/>
      <c r="C9" s="36"/>
      <c r="D9" s="36"/>
      <c r="E9" s="36"/>
      <c r="F9" s="35">
        <v>5</v>
      </c>
      <c r="G9" s="42">
        <f t="shared" si="5"/>
        <v>4.180159999999999</v>
      </c>
      <c r="H9" s="39"/>
      <c r="I9" s="1"/>
      <c r="J9" s="1"/>
      <c r="K9" s="1"/>
      <c r="L9" s="1"/>
      <c r="M9" s="1"/>
      <c r="N9" s="1"/>
      <c r="O9" s="35"/>
      <c r="P9" s="59">
        <f t="shared" si="0"/>
        <v>1.9000000000000004</v>
      </c>
      <c r="Q9" s="42">
        <f t="shared" si="1"/>
        <v>0</v>
      </c>
      <c r="R9" s="60">
        <v>6</v>
      </c>
      <c r="S9" s="36"/>
      <c r="T9" s="36">
        <f t="shared" si="2"/>
        <v>1.2375999999999998</v>
      </c>
      <c r="U9" s="36"/>
      <c r="V9" s="36"/>
      <c r="W9" s="36">
        <f t="shared" si="4"/>
        <v>1.2375999999999998</v>
      </c>
      <c r="X9" s="36">
        <f t="shared" si="3"/>
        <v>3.5248000000000004</v>
      </c>
      <c r="Y9" s="36"/>
      <c r="Z9" s="59">
        <f>W6</f>
        <v>0.70000000000000018</v>
      </c>
      <c r="AA9" s="42">
        <f>X6</f>
        <v>4.5999999999999996</v>
      </c>
      <c r="AB9" s="39"/>
    </row>
    <row r="10" spans="1:28">
      <c r="A10" s="35"/>
      <c r="B10" s="40" t="s">
        <v>30</v>
      </c>
      <c r="C10" s="2">
        <v>0.4</v>
      </c>
      <c r="D10" s="36"/>
      <c r="E10" s="36"/>
      <c r="F10" s="35">
        <v>6</v>
      </c>
      <c r="G10" s="42">
        <f t="shared" si="5"/>
        <v>3.6558720000000005</v>
      </c>
      <c r="H10" s="39"/>
      <c r="I10" s="1"/>
      <c r="J10" s="1"/>
      <c r="K10" s="1"/>
      <c r="L10" s="1"/>
      <c r="M10" s="1"/>
      <c r="N10" s="1"/>
      <c r="O10" s="35"/>
      <c r="P10" s="59">
        <f t="shared" si="0"/>
        <v>2.3000000000000003</v>
      </c>
      <c r="Q10" s="42">
        <f t="shared" si="1"/>
        <v>-0.5</v>
      </c>
      <c r="R10" s="60">
        <v>7</v>
      </c>
      <c r="S10" s="36"/>
      <c r="T10" s="36">
        <f t="shared" si="2"/>
        <v>0.90992000000000028</v>
      </c>
      <c r="U10" s="36"/>
      <c r="V10" s="36"/>
      <c r="W10" s="36">
        <f t="shared" si="4"/>
        <v>0.90992000000000028</v>
      </c>
      <c r="X10" s="36">
        <f t="shared" si="3"/>
        <v>4.180159999999999</v>
      </c>
      <c r="Y10" s="36"/>
      <c r="Z10" s="59">
        <f>T7</f>
        <v>1.3399999999999999</v>
      </c>
      <c r="AA10" s="42">
        <f>X6</f>
        <v>4.5999999999999996</v>
      </c>
      <c r="AB10" s="39"/>
    </row>
    <row r="11" spans="1:28">
      <c r="A11" s="35"/>
      <c r="B11" s="36"/>
      <c r="C11" s="36"/>
      <c r="D11" s="36"/>
      <c r="E11" s="36"/>
      <c r="F11" s="35">
        <v>7</v>
      </c>
      <c r="G11" s="42">
        <f t="shared" si="5"/>
        <v>4.0753024</v>
      </c>
      <c r="H11" s="39"/>
      <c r="I11" s="1"/>
      <c r="J11" s="1"/>
      <c r="K11" s="1"/>
      <c r="L11" s="1"/>
      <c r="M11" s="1"/>
      <c r="N11" s="1"/>
      <c r="O11" s="35"/>
      <c r="P11" s="59">
        <f t="shared" si="0"/>
        <v>2.7</v>
      </c>
      <c r="Q11" s="42">
        <f t="shared" si="1"/>
        <v>-1</v>
      </c>
      <c r="R11" s="60">
        <v>8</v>
      </c>
      <c r="S11" s="36"/>
      <c r="T11" s="36">
        <f t="shared" si="2"/>
        <v>1.1720639999999998</v>
      </c>
      <c r="U11" s="36"/>
      <c r="V11" s="36"/>
      <c r="W11" s="36">
        <f t="shared" si="4"/>
        <v>1.1720639999999998</v>
      </c>
      <c r="X11" s="36">
        <f t="shared" si="3"/>
        <v>3.6558720000000005</v>
      </c>
      <c r="Y11" s="36"/>
      <c r="Z11" s="59">
        <f>W7</f>
        <v>1.3399999999999999</v>
      </c>
      <c r="AA11" s="42">
        <f>X7</f>
        <v>3.3200000000000003</v>
      </c>
      <c r="AB11" s="39"/>
    </row>
    <row r="12" spans="1:28">
      <c r="A12" s="35"/>
      <c r="B12" s="36"/>
      <c r="C12" s="36"/>
      <c r="D12" s="36"/>
      <c r="E12" s="36"/>
      <c r="F12" s="35">
        <v>8</v>
      </c>
      <c r="G12" s="42">
        <f t="shared" si="5"/>
        <v>3.7397580799999997</v>
      </c>
      <c r="H12" s="39"/>
      <c r="I12" s="1"/>
      <c r="J12" s="1"/>
      <c r="K12" s="1"/>
      <c r="L12" s="1"/>
      <c r="M12" s="1"/>
      <c r="N12" s="1"/>
      <c r="O12" s="35"/>
      <c r="P12" s="59">
        <f t="shared" si="0"/>
        <v>3.1</v>
      </c>
      <c r="Q12" s="42">
        <f t="shared" si="1"/>
        <v>-1.5</v>
      </c>
      <c r="R12" s="60">
        <v>9</v>
      </c>
      <c r="S12" s="36"/>
      <c r="T12" s="36">
        <f t="shared" si="2"/>
        <v>0.96234880000000023</v>
      </c>
      <c r="U12" s="36"/>
      <c r="V12" s="36"/>
      <c r="W12" s="36">
        <f t="shared" si="4"/>
        <v>0.96234880000000023</v>
      </c>
      <c r="X12" s="36">
        <f t="shared" si="3"/>
        <v>4.0753024</v>
      </c>
      <c r="Y12" s="36"/>
      <c r="Z12" s="59">
        <f>T8</f>
        <v>0.82800000000000029</v>
      </c>
      <c r="AA12" s="42">
        <f>X7</f>
        <v>3.3200000000000003</v>
      </c>
      <c r="AB12" s="39"/>
    </row>
    <row r="13" spans="1:28">
      <c r="A13" s="35"/>
      <c r="B13" s="36"/>
      <c r="C13" s="36"/>
      <c r="D13" s="36"/>
      <c r="E13" s="36"/>
      <c r="F13" s="35">
        <v>9</v>
      </c>
      <c r="G13" s="42">
        <f t="shared" si="5"/>
        <v>4.0081935360000003</v>
      </c>
      <c r="H13" s="39"/>
      <c r="I13" s="1"/>
      <c r="J13" s="1"/>
      <c r="K13" s="1"/>
      <c r="L13" s="1"/>
      <c r="M13" s="1"/>
      <c r="N13" s="1"/>
      <c r="O13" s="35"/>
      <c r="P13" s="59">
        <f t="shared" si="0"/>
        <v>3.5</v>
      </c>
      <c r="Q13" s="42">
        <f t="shared" si="1"/>
        <v>-2</v>
      </c>
      <c r="R13" s="63">
        <v>10</v>
      </c>
      <c r="S13" s="36"/>
      <c r="T13" s="36">
        <f t="shared" si="2"/>
        <v>1.1301209600000002</v>
      </c>
      <c r="U13" s="36"/>
      <c r="V13" s="36"/>
      <c r="W13" s="36">
        <f t="shared" si="4"/>
        <v>1.1301209600000002</v>
      </c>
      <c r="X13" s="36">
        <f t="shared" si="3"/>
        <v>3.7397580799999997</v>
      </c>
      <c r="Y13" s="36"/>
      <c r="Z13" s="62">
        <f>W8</f>
        <v>0.82800000000000029</v>
      </c>
      <c r="AA13" s="44">
        <f>X8</f>
        <v>4.3439999999999994</v>
      </c>
      <c r="AB13" s="39"/>
    </row>
    <row r="14" spans="1:28">
      <c r="A14" s="35"/>
      <c r="B14" s="36"/>
      <c r="C14" s="36"/>
      <c r="D14" s="36"/>
      <c r="E14" s="36"/>
      <c r="F14" s="43">
        <v>10</v>
      </c>
      <c r="G14" s="44">
        <f t="shared" si="5"/>
        <v>3.7934451711999997</v>
      </c>
      <c r="H14" s="39"/>
      <c r="I14" s="1"/>
      <c r="J14" s="1"/>
      <c r="K14" s="1"/>
      <c r="L14" s="1"/>
      <c r="M14" s="1"/>
      <c r="N14" s="1"/>
      <c r="O14" s="35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9"/>
    </row>
    <row r="15" spans="1:28">
      <c r="A15" s="35"/>
      <c r="B15" s="36"/>
      <c r="C15" s="36"/>
      <c r="D15" s="36"/>
      <c r="E15" s="36"/>
      <c r="F15" s="36"/>
      <c r="G15" s="36"/>
      <c r="H15" s="39"/>
      <c r="I15" s="1"/>
      <c r="J15" s="1"/>
      <c r="K15" s="1"/>
      <c r="L15" s="1"/>
      <c r="M15" s="1"/>
      <c r="N15" s="1"/>
      <c r="O15" s="35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9"/>
    </row>
    <row r="16" spans="1:28">
      <c r="A16" s="35"/>
      <c r="B16" s="36"/>
      <c r="C16" s="36"/>
      <c r="D16" s="36"/>
      <c r="E16" s="36"/>
      <c r="F16" s="36"/>
      <c r="G16" s="36"/>
      <c r="H16" s="39"/>
      <c r="I16" s="1"/>
      <c r="J16" s="1"/>
      <c r="K16" s="1"/>
      <c r="L16" s="1"/>
      <c r="M16" s="1"/>
      <c r="N16" s="1"/>
      <c r="O16" s="35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9"/>
    </row>
    <row r="17" spans="1:28">
      <c r="A17" s="35"/>
      <c r="B17" s="36"/>
      <c r="C17" s="36"/>
      <c r="D17" s="36"/>
      <c r="E17" s="36"/>
      <c r="F17" s="36"/>
      <c r="G17" s="36"/>
      <c r="H17" s="39"/>
      <c r="I17" s="1"/>
      <c r="J17" s="1"/>
      <c r="K17" s="1"/>
      <c r="L17" s="1"/>
      <c r="M17" s="1"/>
      <c r="N17" s="1"/>
      <c r="O17" s="35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9"/>
    </row>
    <row r="18" spans="1:28">
      <c r="A18" s="35"/>
      <c r="B18" s="36"/>
      <c r="C18" s="36"/>
      <c r="D18" s="36"/>
      <c r="E18" s="36"/>
      <c r="F18" s="36"/>
      <c r="G18" s="36"/>
      <c r="H18" s="39"/>
      <c r="I18" s="1"/>
      <c r="J18" s="1"/>
      <c r="K18" s="1"/>
      <c r="L18" s="1"/>
      <c r="M18" s="1"/>
      <c r="N18" s="1"/>
      <c r="O18" s="35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9"/>
    </row>
    <row r="19" spans="1:28">
      <c r="A19" s="35"/>
      <c r="B19" s="36"/>
      <c r="C19" s="36"/>
      <c r="D19" s="36"/>
      <c r="E19" s="36"/>
      <c r="F19" s="36"/>
      <c r="G19" s="36"/>
      <c r="H19" s="39"/>
      <c r="I19" s="1"/>
      <c r="J19" s="1"/>
      <c r="K19" s="1"/>
      <c r="L19" s="1"/>
      <c r="M19" s="1"/>
      <c r="N19" s="1"/>
      <c r="O19" s="35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9"/>
    </row>
    <row r="20" spans="1:28">
      <c r="A20" s="35"/>
      <c r="B20" s="36"/>
      <c r="C20" s="36"/>
      <c r="D20" s="36"/>
      <c r="E20" s="36"/>
      <c r="F20" s="36"/>
      <c r="G20" s="36"/>
      <c r="H20" s="39"/>
      <c r="I20" s="1"/>
      <c r="J20" s="1"/>
      <c r="K20" s="1"/>
      <c r="L20" s="1"/>
      <c r="M20" s="1"/>
      <c r="N20" s="1"/>
      <c r="O20" s="35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9"/>
    </row>
    <row r="21" spans="1:28">
      <c r="A21" s="35"/>
      <c r="B21" s="36"/>
      <c r="C21" s="36"/>
      <c r="D21" s="36"/>
      <c r="E21" s="36"/>
      <c r="F21" s="36"/>
      <c r="G21" s="36"/>
      <c r="H21" s="39"/>
      <c r="I21" s="1"/>
      <c r="J21" s="1"/>
      <c r="K21" s="1"/>
      <c r="L21" s="1"/>
      <c r="M21" s="1"/>
      <c r="N21" s="1"/>
      <c r="O21" s="35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9"/>
    </row>
    <row r="22" spans="1:28">
      <c r="A22" s="35"/>
      <c r="B22" s="36"/>
      <c r="C22" s="36"/>
      <c r="D22" s="36"/>
      <c r="E22" s="36"/>
      <c r="F22" s="36"/>
      <c r="G22" s="36"/>
      <c r="H22" s="39"/>
      <c r="I22" s="1"/>
      <c r="J22" s="1"/>
      <c r="K22" s="1"/>
      <c r="L22" s="1"/>
      <c r="M22" s="1"/>
      <c r="N22" s="1"/>
      <c r="O22" s="35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9"/>
    </row>
    <row r="23" spans="1:28">
      <c r="A23" s="35"/>
      <c r="B23" s="36"/>
      <c r="C23" s="36"/>
      <c r="D23" s="36"/>
      <c r="E23" s="36"/>
      <c r="F23" s="36"/>
      <c r="G23" s="36"/>
      <c r="H23" s="39"/>
      <c r="O23" s="35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9"/>
    </row>
    <row r="24" spans="1:28">
      <c r="A24" s="35"/>
      <c r="B24" s="36"/>
      <c r="C24" s="36"/>
      <c r="D24" s="36"/>
      <c r="E24" s="36"/>
      <c r="F24" s="36"/>
      <c r="G24" s="36"/>
      <c r="H24" s="39"/>
      <c r="O24" s="35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9"/>
    </row>
    <row r="25" spans="1:28">
      <c r="A25" s="35"/>
      <c r="B25" s="36"/>
      <c r="C25" s="36"/>
      <c r="D25" s="36"/>
      <c r="E25" s="36"/>
      <c r="F25" s="36"/>
      <c r="G25" s="36"/>
      <c r="H25" s="39"/>
      <c r="O25" s="35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9"/>
    </row>
    <row r="26" spans="1:28">
      <c r="A26" s="35"/>
      <c r="B26" s="36"/>
      <c r="C26" s="36"/>
      <c r="D26" s="36"/>
      <c r="E26" s="36"/>
      <c r="F26" s="36"/>
      <c r="G26" s="36"/>
      <c r="H26" s="39"/>
      <c r="O26" s="35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9"/>
    </row>
    <row r="27" spans="1:28">
      <c r="A27" s="35"/>
      <c r="B27" s="36"/>
      <c r="C27" s="40" t="s">
        <v>31</v>
      </c>
      <c r="D27" s="36"/>
      <c r="E27" s="36"/>
      <c r="F27" s="36"/>
      <c r="G27" s="36"/>
      <c r="H27" s="39"/>
      <c r="O27" s="35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9"/>
    </row>
    <row r="28" spans="1:28">
      <c r="A28" s="35"/>
      <c r="B28" s="36"/>
      <c r="C28" s="36"/>
      <c r="D28" s="36"/>
      <c r="E28" s="36"/>
      <c r="F28" s="36"/>
      <c r="G28" s="36"/>
      <c r="H28" s="39"/>
      <c r="O28" s="35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9"/>
    </row>
    <row r="29" spans="1:28">
      <c r="A29" s="35"/>
      <c r="B29" s="36"/>
      <c r="C29" s="36"/>
      <c r="D29" s="36"/>
      <c r="E29" s="36"/>
      <c r="F29" s="36"/>
      <c r="G29" s="36"/>
      <c r="H29" s="39"/>
      <c r="O29" s="35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9"/>
    </row>
    <row r="30" spans="1:28">
      <c r="A30" s="35"/>
      <c r="B30" s="36"/>
      <c r="C30" s="36"/>
      <c r="D30" s="36"/>
      <c r="E30" s="36"/>
      <c r="F30" s="36"/>
      <c r="G30" s="36"/>
      <c r="H30" s="39"/>
      <c r="O30" s="35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9"/>
    </row>
    <row r="31" spans="1:28">
      <c r="A31" s="35"/>
      <c r="B31" s="36"/>
      <c r="C31" s="36"/>
      <c r="D31" s="36"/>
      <c r="E31" s="36"/>
      <c r="F31" s="36"/>
      <c r="G31" s="36"/>
      <c r="H31" s="39"/>
      <c r="O31" s="35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9"/>
    </row>
    <row r="32" spans="1:28">
      <c r="A32" s="35"/>
      <c r="B32" s="36"/>
      <c r="C32" s="36"/>
      <c r="D32" s="36"/>
      <c r="E32" s="36"/>
      <c r="F32" s="36"/>
      <c r="G32" s="36"/>
      <c r="H32" s="39"/>
      <c r="O32" s="35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9"/>
    </row>
    <row r="33" spans="1:28">
      <c r="A33" s="35"/>
      <c r="B33" s="36"/>
      <c r="C33" s="36"/>
      <c r="D33" s="36"/>
      <c r="E33" s="36"/>
      <c r="F33" s="36"/>
      <c r="G33" s="36"/>
      <c r="H33" s="39"/>
      <c r="O33" s="35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9"/>
    </row>
    <row r="34" spans="1:28">
      <c r="A34" s="35"/>
      <c r="B34" s="36"/>
      <c r="C34" s="36"/>
      <c r="D34" s="36"/>
      <c r="E34" s="36"/>
      <c r="F34" s="36"/>
      <c r="G34" s="36"/>
      <c r="H34" s="39"/>
      <c r="O34" s="43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6"/>
    </row>
    <row r="35" spans="1:28">
      <c r="A35" s="43"/>
      <c r="B35" s="45"/>
      <c r="C35" s="45"/>
      <c r="D35" s="45"/>
      <c r="E35" s="45"/>
      <c r="F35" s="45"/>
      <c r="G35" s="45"/>
      <c r="H35" s="46"/>
    </row>
  </sheetData>
  <pageMargins left="0.7" right="0.7" top="0.78740157499999996" bottom="0.78740157499999996" header="0.3" footer="0.3"/>
  <drawing r:id="rId1"/>
  <legacyDrawing r:id="rId2"/>
  <oleObjects>
    <oleObject progId="Equation.3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5</vt:i4>
      </vt:variant>
      <vt:variant>
        <vt:lpstr>Benannte Bereiche</vt:lpstr>
      </vt:variant>
      <vt:variant>
        <vt:i4>12</vt:i4>
      </vt:variant>
    </vt:vector>
  </HeadingPairs>
  <TitlesOfParts>
    <vt:vector size="20" baseType="lpstr">
      <vt:lpstr>Exercise 1</vt:lpstr>
      <vt:lpstr>Exercise 2</vt:lpstr>
      <vt:lpstr>Tabelle3</vt:lpstr>
      <vt:lpstr>IRF Exercise 1a</vt:lpstr>
      <vt:lpstr>IRF Exercise 1b</vt:lpstr>
      <vt:lpstr>IRF Exercise 1c</vt:lpstr>
      <vt:lpstr>Exercise 1d</vt:lpstr>
      <vt:lpstr>Exercise 1ef</vt:lpstr>
      <vt:lpstr>_c</vt:lpstr>
      <vt:lpstr>a</vt:lpstr>
      <vt:lpstr>b</vt:lpstr>
      <vt:lpstr>d</vt:lpstr>
      <vt:lpstr>init</vt:lpstr>
      <vt:lpstr>Phi</vt:lpstr>
      <vt:lpstr>Phifour</vt:lpstr>
      <vt:lpstr>Phione</vt:lpstr>
      <vt:lpstr>Phithree</vt:lpstr>
      <vt:lpstr>Phitwo</vt:lpstr>
      <vt:lpstr>W</vt:lpstr>
      <vt:lpstr>Winit</vt:lpstr>
    </vt:vector>
  </TitlesOfParts>
  <Company>VWI Uni BE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 Wegmüller</dc:creator>
  <cp:lastModifiedBy>Philipp Wegmüller</cp:lastModifiedBy>
  <dcterms:created xsi:type="dcterms:W3CDTF">2013-09-26T09:34:44Z</dcterms:created>
  <dcterms:modified xsi:type="dcterms:W3CDTF">2014-09-26T08:57:21Z</dcterms:modified>
</cp:coreProperties>
</file>